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791" activeTab="0"/>
  </bookViews>
  <sheets>
    <sheet name="1.Sažetak" sheetId="1" r:id="rId1"/>
    <sheet name="2." sheetId="2" r:id="rId2"/>
    <sheet name="3." sheetId="3" r:id="rId3"/>
    <sheet name="4." sheetId="4" r:id="rId4"/>
    <sheet name="5." sheetId="5" r:id="rId5"/>
  </sheets>
  <definedNames>
    <definedName name="_xlnm.Print_Area" localSheetId="0">'1.Sažetak'!$A$1:$L$40</definedName>
  </definedNames>
  <calcPr fullCalcOnLoad="1"/>
</workbook>
</file>

<file path=xl/sharedStrings.xml><?xml version="1.0" encoding="utf-8"?>
<sst xmlns="http://schemas.openxmlformats.org/spreadsheetml/2006/main" count="353" uniqueCount="95">
  <si>
    <t xml:space="preserve">Dječji vrtići Petar Pan Vodnjan </t>
  </si>
  <si>
    <t>Scuole dell'infanzia Petar Pan Dignano</t>
  </si>
  <si>
    <t>OIB: 12242845735</t>
  </si>
  <si>
    <t>BROJ KONTA</t>
  </si>
  <si>
    <t>VRSTA PRIHODA / PRIMITAKA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</si>
  <si>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</si>
  <si>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</si>
  <si>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</si>
  <si>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</si>
  <si>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</si>
  <si>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</si>
  <si>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</si>
  <si>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</si>
  <si>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</si>
  <si>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</si>
  <si>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</si>
  <si>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</si>
  <si>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</si>
  <si>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2022</t>
  </si>
  <si>
    <t>2023</t>
  </si>
  <si>
    <t>2024</t>
  </si>
  <si>
    <t>2025</t>
  </si>
  <si>
    <t>INDEKS</t>
  </si>
  <si>
    <t>A. RAČUN PRIHODA I RASHODA</t>
  </si>
  <si>
    <t/>
  </si>
  <si>
    <t>6</t>
  </si>
  <si>
    <t>Prihodi poslovanja</t>
  </si>
  <si>
    <t>3</t>
  </si>
  <si>
    <t>Rashodi poslovanja</t>
  </si>
  <si>
    <t>4</t>
  </si>
  <si>
    <t>Rashodi za nabavu nefinancijske imovine</t>
  </si>
  <si>
    <t>5</t>
  </si>
  <si>
    <t>Izdaci za financijsku imovinu i otplate zajmova</t>
  </si>
  <si>
    <t>UKUPAN DONOS VIŠKA/MANJKA IZ PRETHODNIH GODINA</t>
  </si>
  <si>
    <t>DIO VIŠKA/MANJKA IZ PRETHODNIH GODINA KOJI ĆE SE POKRIT/RASPOREDITI U PLANIRANOM RAZDOBLJU</t>
  </si>
  <si>
    <t>9</t>
  </si>
  <si>
    <t>1</t>
  </si>
  <si>
    <t>2</t>
  </si>
  <si>
    <t>7</t>
  </si>
  <si>
    <t>8</t>
  </si>
  <si>
    <t>(2/1)</t>
  </si>
  <si>
    <t>(3/2)</t>
  </si>
  <si>
    <t>(4/3)</t>
  </si>
  <si>
    <t>(5/4)</t>
  </si>
  <si>
    <t xml:space="preserve">UKUPNO PRIHODI / PRIMICI </t>
  </si>
  <si>
    <t>6 Prihodi poslovanja</t>
  </si>
  <si>
    <t>63 Pomoći iz inozemstva i od subjekata unutar općeg proračuna</t>
  </si>
  <si>
    <t>Izvor 5.1. POMOĆI</t>
  </si>
  <si>
    <t>64 Prihodi od imovine</t>
  </si>
  <si>
    <t>Izvor 3.1. VLASTITI PRIHODI</t>
  </si>
  <si>
    <t>Izvor 4.1. PRIHODI ZA POSEBNE NAMJENE</t>
  </si>
  <si>
    <t>66 Prihodi od prodaje proizvoda i robe te pruženih usluga i prihodi od donacija</t>
  </si>
  <si>
    <t>Izvor 6.1. DONACIJE</t>
  </si>
  <si>
    <t>67 Prihodi iz nadležnog proračuna i od HZZO-a temeljem ugovornih obveza</t>
  </si>
  <si>
    <t>Izvor 1.1. OPĆI PRIHODI I PRIMICI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</si>
  <si>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</si>
  <si>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</si>
  <si>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</si>
  <si>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</si>
  <si>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</si>
  <si>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</si>
  <si>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42 Rashodi za nabavu proizvedene dugotrajne imovine</t>
  </si>
  <si>
    <t>FUNKCIJSKA KLASIFIKACIJA 09 Obrazovanje</t>
  </si>
  <si>
    <t>FUNKCIJSKA KLASIFIKACIJA 091 Predškolsko i osnovno obrazovanje</t>
  </si>
  <si>
    <t>5 Izdaci za financijsku imovinu i otplate zajmova</t>
  </si>
  <si>
    <t>54 Izdaci za otplatu glavnice primljenih kredita i zajmova</t>
  </si>
  <si>
    <t>Program 4501 REDOVNI PROGRAM</t>
  </si>
  <si>
    <t>Aktivnost A100001 REDOVNI PROGRAM</t>
  </si>
  <si>
    <t>Aktivnost A100002 PROGRAM PREDŠKOLE</t>
  </si>
  <si>
    <t>Razdjel 200 UPRAVNI ODJEL ZA OPĆU UPRAVU, GOSPODARSTVO, EU PROJEKTE I JAVNU NABAVU</t>
  </si>
  <si>
    <t>Glava 20001 PREDŠKOLSKI ODGOJ I OBRAZOVANJE</t>
  </si>
  <si>
    <t>34266 DJEČJI VRTIĆI PETAR PAN VODNJAN</t>
  </si>
  <si>
    <t>A. SAŽETAK RAČUNA PRIHODA I RASHODA</t>
  </si>
  <si>
    <t>B. SAŽETAK RAČUNA FINANCIRANJA</t>
  </si>
  <si>
    <t>C. PRENESENI VIŠAK ILI PRENESENI MANJAK I VIŠEGODIŠNJI PLAN URAVNOTEŽENJA</t>
  </si>
  <si>
    <t>VIŠAK / MANJAK + NETO FINANCIRANJE</t>
  </si>
  <si>
    <t>I .OPĆI DIO</t>
  </si>
  <si>
    <t>FINANCIJSKI PLAN ZA 2023. I PROJEKCIJE ZA 2024. I 2025. GODINU</t>
  </si>
  <si>
    <t>RAZLIKA − VIŠAK/MANJAK</t>
  </si>
  <si>
    <t>RASHODI UKUPNO</t>
  </si>
  <si>
    <t>PRIHODI UKUPNO</t>
  </si>
  <si>
    <t>Prihodi od prodaje  nefinancijske imovine</t>
  </si>
  <si>
    <t>NETO FINANCIRANJE</t>
  </si>
  <si>
    <t>Primici od financijske imovine i zaduživanja</t>
  </si>
  <si>
    <t>65 Prihodi od upravnih i admin. pristojbi, pristojbi po poseb. propisima i naknada</t>
  </si>
  <si>
    <t>RASHODI PREMA FUNKCIJSKOJ KLASIFIKACIJI</t>
  </si>
  <si>
    <t>BROJČANA OZNAKA I NAZIV</t>
  </si>
  <si>
    <t>VRSTA RASHODA/ IZDATAKA</t>
  </si>
  <si>
    <t>B. RAČUN FINANCIRANJA</t>
  </si>
  <si>
    <t>PRIHODI POSLOVANJA</t>
  </si>
  <si>
    <t>II. POSEBNI DIO</t>
  </si>
  <si>
    <t>RASHODI POSLOVANJA</t>
  </si>
  <si>
    <t>EUR</t>
  </si>
  <si>
    <t>S. Rocco 17, Vodnjan-Dignano</t>
  </si>
  <si>
    <t>NAZIV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</si>
</sst>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"/>
    <numFmt numFmtId="174" formatCode="0.000"/>
    <numFmt numFmtId="175" formatCode="0.0000"/>
    <numFmt numFmtId="176" formatCode="#,##0.0000"/>
    <numFmt numFmtId="177" formatCode="#,##0.0"/>
    <numFmt numFmtId="178" formatCode="#,##0.000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 applyProtection="1">
      <alignment horizontal="center"/>
      <protection/>
    </xf>
    <xf numFmtId="0" fontId="0" fillId="8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8" borderId="11" xfId="0" applyFont="1" applyFill="1" applyBorder="1" applyAlignment="1" applyProtection="1">
      <alignment horizontal="center"/>
      <protection/>
    </xf>
    <xf numFmtId="0" fontId="0" fillId="8" borderId="12" xfId="0" applyFont="1" applyFill="1" applyBorder="1" applyAlignment="1" applyProtection="1">
      <alignment horizontal="center"/>
      <protection/>
    </xf>
    <xf numFmtId="0" fontId="0" fillId="8" borderId="13" xfId="0" applyFont="1" applyFill="1" applyBorder="1" applyAlignment="1" applyProtection="1">
      <alignment horizontal="center"/>
      <protection/>
    </xf>
    <xf numFmtId="0" fontId="0" fillId="8" borderId="14" xfId="0" applyFont="1" applyFill="1" applyBorder="1" applyAlignment="1" applyProtection="1">
      <alignment horizontal="center"/>
      <protection/>
    </xf>
    <xf numFmtId="0" fontId="0" fillId="8" borderId="0" xfId="0" applyFont="1" applyFill="1" applyBorder="1" applyAlignment="1" applyProtection="1">
      <alignment horizontal="center"/>
      <protection/>
    </xf>
    <xf numFmtId="0" fontId="0" fillId="8" borderId="15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4" fontId="0" fillId="39" borderId="10" xfId="0" applyNumberFormat="1" applyFill="1" applyBorder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172" fontId="6" fillId="0" borderId="0" xfId="0" applyNumberFormat="1" applyFont="1" applyBorder="1" applyAlignment="1" applyProtection="1">
      <alignment horizontal="left"/>
      <protection/>
    </xf>
    <xf numFmtId="20" fontId="6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39" borderId="20" xfId="0" applyFill="1" applyBorder="1" applyAlignment="1">
      <alignment wrapText="1"/>
    </xf>
    <xf numFmtId="0" fontId="0" fillId="39" borderId="16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0" fillId="8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2.7109375" style="0" customWidth="1"/>
    <col min="2" max="2" width="25.140625" style="0" customWidth="1"/>
    <col min="3" max="3" width="12.28125" style="0" bestFit="1" customWidth="1"/>
    <col min="4" max="4" width="12.7109375" style="0" bestFit="1" customWidth="1"/>
    <col min="5" max="12" width="12.140625" style="0" customWidth="1"/>
    <col min="14" max="14" width="12.7109375" style="0" bestFit="1" customWidth="1"/>
    <col min="15" max="15" width="13.7109375" style="0" bestFit="1" customWidth="1"/>
  </cols>
  <sheetData>
    <row r="1" spans="1:8" s="45" customFormat="1" ht="15">
      <c r="A1" s="86" t="s">
        <v>0</v>
      </c>
      <c r="B1" s="86"/>
      <c r="G1" s="73"/>
      <c r="H1" s="74"/>
    </row>
    <row r="2" spans="1:8" s="45" customFormat="1" ht="15">
      <c r="A2" s="86" t="s">
        <v>1</v>
      </c>
      <c r="B2" s="86"/>
      <c r="G2" s="73"/>
      <c r="H2" s="75"/>
    </row>
    <row r="3" spans="1:2" ht="12.75">
      <c r="A3" s="87" t="s">
        <v>93</v>
      </c>
      <c r="B3" s="88"/>
    </row>
    <row r="4" spans="1:2" ht="12.75">
      <c r="A4" s="88" t="s">
        <v>2</v>
      </c>
      <c r="B4" s="88"/>
    </row>
    <row r="5" spans="1:12" s="45" customFormat="1" ht="15">
      <c r="A5" s="89" t="s">
        <v>77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45" customFormat="1" ht="15">
      <c r="A6" s="90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8" spans="1:14" s="45" customFormat="1" ht="15">
      <c r="A8" s="79" t="s">
        <v>72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N8" s="65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16"/>
    </row>
    <row r="10" spans="1:14" s="5" customFormat="1" ht="12.75">
      <c r="A10" s="80"/>
      <c r="B10" s="81"/>
      <c r="C10" s="40" t="s">
        <v>5</v>
      </c>
      <c r="D10" s="40" t="s">
        <v>5</v>
      </c>
      <c r="E10" s="40" t="s">
        <v>6</v>
      </c>
      <c r="F10" s="40" t="s">
        <v>6</v>
      </c>
      <c r="G10" s="40" t="s">
        <v>6</v>
      </c>
      <c r="H10" s="40" t="s">
        <v>6</v>
      </c>
      <c r="I10" s="40" t="s">
        <v>7</v>
      </c>
      <c r="J10" s="40" t="s">
        <v>7</v>
      </c>
      <c r="K10" s="40" t="s">
        <v>7</v>
      </c>
      <c r="L10" s="41" t="s">
        <v>7</v>
      </c>
      <c r="N10" s="15"/>
    </row>
    <row r="11" spans="1:14" s="5" customFormat="1" ht="12.75">
      <c r="A11" s="82"/>
      <c r="B11" s="83"/>
      <c r="C11" s="42">
        <v>2021</v>
      </c>
      <c r="D11" s="42">
        <v>2021</v>
      </c>
      <c r="E11" s="42" t="s">
        <v>18</v>
      </c>
      <c r="F11" s="42" t="s">
        <v>18</v>
      </c>
      <c r="G11" s="42" t="s">
        <v>19</v>
      </c>
      <c r="H11" s="42" t="s">
        <v>19</v>
      </c>
      <c r="I11" s="42" t="s">
        <v>20</v>
      </c>
      <c r="J11" s="42" t="s">
        <v>20</v>
      </c>
      <c r="K11" s="42" t="s">
        <v>21</v>
      </c>
      <c r="L11" s="43" t="s">
        <v>21</v>
      </c>
      <c r="N11" s="15"/>
    </row>
    <row r="12" spans="1:14" s="5" customFormat="1" ht="12.75">
      <c r="A12" s="84"/>
      <c r="B12" s="85"/>
      <c r="C12" s="38" t="s">
        <v>8</v>
      </c>
      <c r="D12" s="38" t="s">
        <v>9</v>
      </c>
      <c r="E12" s="38" t="s">
        <v>10</v>
      </c>
      <c r="F12" s="38" t="s">
        <v>11</v>
      </c>
      <c r="G12" s="38" t="s">
        <v>12</v>
      </c>
      <c r="H12" s="38" t="s">
        <v>13</v>
      </c>
      <c r="I12" s="38" t="s">
        <v>14</v>
      </c>
      <c r="J12" s="38" t="s">
        <v>15</v>
      </c>
      <c r="K12" s="38" t="s">
        <v>16</v>
      </c>
      <c r="L12" s="39" t="s">
        <v>17</v>
      </c>
      <c r="N12" s="15"/>
    </row>
    <row r="13" spans="1:15" ht="12.75">
      <c r="A13" s="10" t="s">
        <v>80</v>
      </c>
      <c r="B13" s="10"/>
      <c r="C13" s="11">
        <f>+C14</f>
        <v>1907502.33</v>
      </c>
      <c r="D13" s="11">
        <f aca="true" t="shared" si="0" ref="D13:L13">+D14</f>
        <v>14372076.33</v>
      </c>
      <c r="E13" s="11">
        <f t="shared" si="0"/>
        <v>1111818.97</v>
      </c>
      <c r="F13" s="11">
        <f t="shared" si="0"/>
        <v>8377000</v>
      </c>
      <c r="G13" s="11">
        <f t="shared" si="0"/>
        <v>1178450</v>
      </c>
      <c r="H13" s="11">
        <f t="shared" si="0"/>
        <v>8879031.53</v>
      </c>
      <c r="I13" s="11">
        <f t="shared" si="0"/>
        <v>1204450</v>
      </c>
      <c r="J13" s="11">
        <f t="shared" si="0"/>
        <v>9074928.53</v>
      </c>
      <c r="K13" s="11">
        <f t="shared" si="0"/>
        <v>1203950</v>
      </c>
      <c r="L13" s="11">
        <f t="shared" si="0"/>
        <v>9071161.28</v>
      </c>
      <c r="N13" s="66"/>
      <c r="O13" s="64"/>
    </row>
    <row r="14" spans="1:14" ht="12.75">
      <c r="A14" s="78" t="s">
        <v>26</v>
      </c>
      <c r="B14" s="78"/>
      <c r="C14" s="9">
        <v>1907502.33</v>
      </c>
      <c r="D14" s="9">
        <v>14372076.33</v>
      </c>
      <c r="E14" s="9">
        <v>1111818.97</v>
      </c>
      <c r="F14" s="9">
        <v>8377000</v>
      </c>
      <c r="G14" s="9">
        <v>1178450</v>
      </c>
      <c r="H14" s="9">
        <v>8879031.53</v>
      </c>
      <c r="I14" s="9">
        <v>1204450</v>
      </c>
      <c r="J14" s="9">
        <v>9074928.53</v>
      </c>
      <c r="K14" s="9">
        <v>1203950</v>
      </c>
      <c r="L14" s="9">
        <v>9071161.28</v>
      </c>
      <c r="N14" s="66"/>
    </row>
    <row r="15" spans="1:14" ht="12.75">
      <c r="A15" s="13" t="s">
        <v>81</v>
      </c>
      <c r="B15" s="12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N15" s="66"/>
    </row>
    <row r="16" spans="1:14" s="6" customFormat="1" ht="12.75">
      <c r="A16" s="14" t="s">
        <v>79</v>
      </c>
      <c r="B16" s="14"/>
      <c r="C16" s="11">
        <f>+C17+C18</f>
        <v>852201.72</v>
      </c>
      <c r="D16" s="11">
        <f aca="true" t="shared" si="1" ref="D16:L16">+D17+D18</f>
        <v>6420913.82</v>
      </c>
      <c r="E16" s="11">
        <f t="shared" si="1"/>
        <v>1077510.13</v>
      </c>
      <c r="F16" s="11">
        <f t="shared" si="1"/>
        <v>8118500</v>
      </c>
      <c r="G16" s="11">
        <f t="shared" si="1"/>
        <v>1146630</v>
      </c>
      <c r="H16" s="11">
        <f t="shared" si="1"/>
        <v>8639283.74</v>
      </c>
      <c r="I16" s="11">
        <f t="shared" si="1"/>
        <v>1172630</v>
      </c>
      <c r="J16" s="11">
        <f t="shared" si="1"/>
        <v>8835180.74</v>
      </c>
      <c r="K16" s="11">
        <f t="shared" si="1"/>
        <v>1175450</v>
      </c>
      <c r="L16" s="11">
        <f t="shared" si="1"/>
        <v>8856428.03</v>
      </c>
      <c r="N16" s="66"/>
    </row>
    <row r="17" spans="1:14" ht="12.75">
      <c r="A17" s="78" t="s">
        <v>28</v>
      </c>
      <c r="B17" s="78"/>
      <c r="C17" s="9">
        <v>846028.33</v>
      </c>
      <c r="D17" s="9">
        <v>6374400.44</v>
      </c>
      <c r="E17" s="9">
        <v>1063839.67</v>
      </c>
      <c r="F17" s="9">
        <v>8015500</v>
      </c>
      <c r="G17" s="9">
        <v>1109430</v>
      </c>
      <c r="H17" s="9">
        <f>8359000.38-0.05</f>
        <v>8359000.33</v>
      </c>
      <c r="I17" s="9">
        <v>1135430</v>
      </c>
      <c r="J17" s="9">
        <f>8554897.38-0.05</f>
        <v>8554897.33</v>
      </c>
      <c r="K17" s="9">
        <v>1138250</v>
      </c>
      <c r="L17" s="9">
        <f>8576144.67-0.05</f>
        <v>8576144.62</v>
      </c>
      <c r="N17" s="66"/>
    </row>
    <row r="18" spans="1:14" ht="12.75">
      <c r="A18" s="78" t="s">
        <v>30</v>
      </c>
      <c r="B18" s="78"/>
      <c r="C18" s="9">
        <v>6173.39</v>
      </c>
      <c r="D18" s="9">
        <v>46513.38</v>
      </c>
      <c r="E18" s="9">
        <v>13670.46</v>
      </c>
      <c r="F18" s="9">
        <v>103000</v>
      </c>
      <c r="G18" s="9">
        <v>37200</v>
      </c>
      <c r="H18" s="9">
        <v>280283.41</v>
      </c>
      <c r="I18" s="9">
        <v>37200</v>
      </c>
      <c r="J18" s="9">
        <v>280283.41</v>
      </c>
      <c r="K18" s="9">
        <v>37200</v>
      </c>
      <c r="L18" s="9">
        <v>280283.41</v>
      </c>
      <c r="N18" s="66"/>
    </row>
    <row r="19" spans="1:15" ht="12.75">
      <c r="A19" s="92" t="s">
        <v>78</v>
      </c>
      <c r="B19" s="92" t="s">
        <v>24</v>
      </c>
      <c r="C19" s="11">
        <f>+C13-C16</f>
        <v>1055300.61</v>
      </c>
      <c r="D19" s="11">
        <f>+D13-D16</f>
        <v>7951162.51</v>
      </c>
      <c r="E19" s="11">
        <f>+E13-E16</f>
        <v>34308.840000000084</v>
      </c>
      <c r="F19" s="11">
        <v>258500</v>
      </c>
      <c r="G19" s="11">
        <v>31820</v>
      </c>
      <c r="H19" s="11">
        <v>239747.74</v>
      </c>
      <c r="I19" s="11">
        <v>31820</v>
      </c>
      <c r="J19" s="11">
        <v>239747.74</v>
      </c>
      <c r="K19" s="11">
        <v>28500</v>
      </c>
      <c r="L19" s="11">
        <v>214733.2</v>
      </c>
      <c r="N19" s="66"/>
      <c r="O19" s="1"/>
    </row>
    <row r="20" spans="1:14" ht="12.75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6"/>
    </row>
    <row r="21" ht="12.75">
      <c r="N21" s="16"/>
    </row>
    <row r="22" spans="1:14" s="45" customFormat="1" ht="15">
      <c r="A22" s="79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N22" s="65"/>
    </row>
    <row r="23" spans="1:14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N23" s="16"/>
    </row>
    <row r="24" spans="1:12" s="5" customFormat="1" ht="12.75">
      <c r="A24" s="80"/>
      <c r="B24" s="81"/>
      <c r="C24" s="40" t="s">
        <v>5</v>
      </c>
      <c r="D24" s="40" t="s">
        <v>5</v>
      </c>
      <c r="E24" s="40" t="s">
        <v>6</v>
      </c>
      <c r="F24" s="40" t="s">
        <v>6</v>
      </c>
      <c r="G24" s="40" t="s">
        <v>6</v>
      </c>
      <c r="H24" s="40" t="s">
        <v>6</v>
      </c>
      <c r="I24" s="40" t="s">
        <v>7</v>
      </c>
      <c r="J24" s="40" t="s">
        <v>7</v>
      </c>
      <c r="K24" s="40" t="s">
        <v>7</v>
      </c>
      <c r="L24" s="41" t="s">
        <v>7</v>
      </c>
    </row>
    <row r="25" spans="1:12" s="5" customFormat="1" ht="12.75">
      <c r="A25" s="82"/>
      <c r="B25" s="83"/>
      <c r="C25" s="42">
        <v>2021</v>
      </c>
      <c r="D25" s="42">
        <v>2021</v>
      </c>
      <c r="E25" s="42" t="s">
        <v>18</v>
      </c>
      <c r="F25" s="42" t="s">
        <v>18</v>
      </c>
      <c r="G25" s="42" t="s">
        <v>19</v>
      </c>
      <c r="H25" s="42" t="s">
        <v>19</v>
      </c>
      <c r="I25" s="42" t="s">
        <v>20</v>
      </c>
      <c r="J25" s="42" t="s">
        <v>20</v>
      </c>
      <c r="K25" s="42" t="s">
        <v>21</v>
      </c>
      <c r="L25" s="43" t="s">
        <v>21</v>
      </c>
    </row>
    <row r="26" spans="1:12" s="5" customFormat="1" ht="12.75">
      <c r="A26" s="84"/>
      <c r="B26" s="85"/>
      <c r="C26" s="38" t="s">
        <v>8</v>
      </c>
      <c r="D26" s="38" t="s">
        <v>9</v>
      </c>
      <c r="E26" s="38" t="s">
        <v>10</v>
      </c>
      <c r="F26" s="38" t="s">
        <v>11</v>
      </c>
      <c r="G26" s="38" t="s">
        <v>12</v>
      </c>
      <c r="H26" s="38" t="s">
        <v>13</v>
      </c>
      <c r="I26" s="38" t="s">
        <v>14</v>
      </c>
      <c r="J26" s="38" t="s">
        <v>15</v>
      </c>
      <c r="K26" s="38" t="s">
        <v>16</v>
      </c>
      <c r="L26" s="39" t="s">
        <v>17</v>
      </c>
    </row>
    <row r="27" spans="1:12" ht="12.75">
      <c r="A27" s="8" t="s">
        <v>83</v>
      </c>
      <c r="B27" s="10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ht="12.75">
      <c r="A28" s="78" t="s">
        <v>32</v>
      </c>
      <c r="B28" s="78"/>
      <c r="C28" s="9">
        <v>1047544.71</v>
      </c>
      <c r="D28" s="9">
        <v>7892725.59</v>
      </c>
      <c r="E28" s="9">
        <v>33180.7</v>
      </c>
      <c r="F28" s="9">
        <v>250000</v>
      </c>
      <c r="G28" s="9">
        <v>28500</v>
      </c>
      <c r="H28" s="9">
        <v>214733.25</v>
      </c>
      <c r="I28" s="9">
        <v>28500</v>
      </c>
      <c r="J28" s="9">
        <v>214733.25</v>
      </c>
      <c r="K28" s="9">
        <v>28500</v>
      </c>
      <c r="L28" s="9">
        <v>214733.25</v>
      </c>
    </row>
    <row r="29" spans="1:12" s="6" customFormat="1" ht="12.75">
      <c r="A29" s="92" t="s">
        <v>82</v>
      </c>
      <c r="B29" s="92" t="s">
        <v>24</v>
      </c>
      <c r="C29" s="11">
        <v>-1047544.71</v>
      </c>
      <c r="D29" s="11">
        <v>-7892725.59</v>
      </c>
      <c r="E29" s="11">
        <v>-33180.7</v>
      </c>
      <c r="F29" s="11">
        <v>-250000</v>
      </c>
      <c r="G29" s="11">
        <v>-28500</v>
      </c>
      <c r="H29" s="11">
        <v>-214733.25</v>
      </c>
      <c r="I29" s="11">
        <v>-28500</v>
      </c>
      <c r="J29" s="11">
        <v>-214733.25</v>
      </c>
      <c r="K29" s="11">
        <v>-28500</v>
      </c>
      <c r="L29" s="11">
        <v>-214733.25</v>
      </c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2" spans="1:12" s="45" customFormat="1" ht="15">
      <c r="A32" s="79" t="s">
        <v>74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5" customFormat="1" ht="12.75">
      <c r="A34" s="80"/>
      <c r="B34" s="81"/>
      <c r="C34" s="40" t="s">
        <v>5</v>
      </c>
      <c r="D34" s="40" t="s">
        <v>5</v>
      </c>
      <c r="E34" s="40" t="s">
        <v>6</v>
      </c>
      <c r="F34" s="40" t="s">
        <v>6</v>
      </c>
      <c r="G34" s="40" t="s">
        <v>6</v>
      </c>
      <c r="H34" s="40" t="s">
        <v>6</v>
      </c>
      <c r="I34" s="40" t="s">
        <v>7</v>
      </c>
      <c r="J34" s="40" t="s">
        <v>7</v>
      </c>
      <c r="K34" s="40" t="s">
        <v>7</v>
      </c>
      <c r="L34" s="41" t="s">
        <v>7</v>
      </c>
    </row>
    <row r="35" spans="1:12" s="5" customFormat="1" ht="12.75">
      <c r="A35" s="82"/>
      <c r="B35" s="83"/>
      <c r="C35" s="42">
        <v>2021</v>
      </c>
      <c r="D35" s="42">
        <v>2021</v>
      </c>
      <c r="E35" s="42" t="s">
        <v>18</v>
      </c>
      <c r="F35" s="42" t="s">
        <v>18</v>
      </c>
      <c r="G35" s="42" t="s">
        <v>19</v>
      </c>
      <c r="H35" s="42" t="s">
        <v>19</v>
      </c>
      <c r="I35" s="42" t="s">
        <v>20</v>
      </c>
      <c r="J35" s="42" t="s">
        <v>20</v>
      </c>
      <c r="K35" s="42" t="s">
        <v>21</v>
      </c>
      <c r="L35" s="43" t="s">
        <v>21</v>
      </c>
    </row>
    <row r="36" spans="1:12" s="5" customFormat="1" ht="12.75">
      <c r="A36" s="84"/>
      <c r="B36" s="85"/>
      <c r="C36" s="38" t="s">
        <v>8</v>
      </c>
      <c r="D36" s="38" t="s">
        <v>9</v>
      </c>
      <c r="E36" s="38" t="s">
        <v>10</v>
      </c>
      <c r="F36" s="38" t="s">
        <v>11</v>
      </c>
      <c r="G36" s="38" t="s">
        <v>12</v>
      </c>
      <c r="H36" s="38" t="s">
        <v>13</v>
      </c>
      <c r="I36" s="38" t="s">
        <v>14</v>
      </c>
      <c r="J36" s="38" t="s">
        <v>15</v>
      </c>
      <c r="K36" s="38" t="s">
        <v>16</v>
      </c>
      <c r="L36" s="39" t="s">
        <v>17</v>
      </c>
    </row>
    <row r="37" spans="1:12" ht="25.5" customHeight="1">
      <c r="A37" s="93" t="s">
        <v>33</v>
      </c>
      <c r="B37" s="94"/>
      <c r="C37" s="67">
        <v>0</v>
      </c>
      <c r="D37" s="67">
        <v>0</v>
      </c>
      <c r="E37" s="67">
        <v>0</v>
      </c>
      <c r="F37" s="67">
        <v>-80000</v>
      </c>
      <c r="G37" s="67">
        <v>-6640</v>
      </c>
      <c r="H37" s="67">
        <v>-50029.08</v>
      </c>
      <c r="I37" s="67">
        <v>-3320</v>
      </c>
      <c r="J37" s="67">
        <v>-25014.54</v>
      </c>
      <c r="K37" s="67">
        <v>0</v>
      </c>
      <c r="L37" s="67">
        <v>0</v>
      </c>
    </row>
    <row r="38" spans="1:12" s="6" customFormat="1" ht="40.5" customHeight="1">
      <c r="A38" s="91" t="s">
        <v>34</v>
      </c>
      <c r="B38" s="92"/>
      <c r="C38" s="11">
        <v>0</v>
      </c>
      <c r="D38" s="11">
        <v>0</v>
      </c>
      <c r="E38" s="11">
        <v>-1128.14</v>
      </c>
      <c r="F38" s="11">
        <v>-8500</v>
      </c>
      <c r="G38" s="11">
        <v>-3320</v>
      </c>
      <c r="H38" s="11">
        <v>-25014.54</v>
      </c>
      <c r="I38" s="11">
        <v>-3320</v>
      </c>
      <c r="J38" s="11">
        <v>-25014.54</v>
      </c>
      <c r="K38" s="11">
        <v>0</v>
      </c>
      <c r="L38" s="11">
        <v>0</v>
      </c>
    </row>
    <row r="40" spans="1:14" s="6" customFormat="1" ht="12.75">
      <c r="A40" s="92" t="s">
        <v>75</v>
      </c>
      <c r="B40" s="92"/>
      <c r="C40" s="11">
        <v>7755.9</v>
      </c>
      <c r="D40" s="11">
        <v>58436.92</v>
      </c>
      <c r="E40" s="11">
        <v>0</v>
      </c>
      <c r="F40" s="11">
        <v>0</v>
      </c>
      <c r="G40" s="11">
        <v>0</v>
      </c>
      <c r="H40" s="11">
        <f>+H14-H17-H18-H28+H38</f>
        <v>-7.203198038041592E-10</v>
      </c>
      <c r="I40" s="11">
        <v>0</v>
      </c>
      <c r="J40" s="11">
        <v>0</v>
      </c>
      <c r="K40" s="11">
        <v>0</v>
      </c>
      <c r="L40" s="11">
        <v>0</v>
      </c>
      <c r="N40" s="6" t="s">
        <v>24</v>
      </c>
    </row>
    <row r="43" spans="4:5" ht="12.75">
      <c r="D43" s="1"/>
      <c r="E43" s="1"/>
    </row>
    <row r="44" spans="3:12" ht="12.75">
      <c r="C44" s="1"/>
      <c r="J44" s="1"/>
      <c r="L44" s="1"/>
    </row>
    <row r="45" ht="12.75">
      <c r="J45" s="1"/>
    </row>
    <row r="47" ht="12.75">
      <c r="C47" s="1"/>
    </row>
  </sheetData>
  <sheetProtection/>
  <mergeCells count="21">
    <mergeCell ref="A38:B38"/>
    <mergeCell ref="A40:B40"/>
    <mergeCell ref="A19:B19"/>
    <mergeCell ref="A29:B29"/>
    <mergeCell ref="A37:B37"/>
    <mergeCell ref="A34:B36"/>
    <mergeCell ref="A1:B1"/>
    <mergeCell ref="A2:B2"/>
    <mergeCell ref="A3:B3"/>
    <mergeCell ref="A4:B4"/>
    <mergeCell ref="A32:L32"/>
    <mergeCell ref="A5:L5"/>
    <mergeCell ref="A6:L6"/>
    <mergeCell ref="A28:B28"/>
    <mergeCell ref="A14:B14"/>
    <mergeCell ref="A17:B17"/>
    <mergeCell ref="A18:B18"/>
    <mergeCell ref="A22:L22"/>
    <mergeCell ref="A8:L8"/>
    <mergeCell ref="A24:B26"/>
    <mergeCell ref="A10:B12"/>
  </mergeCells>
  <printOptions/>
  <pageMargins left="0.75" right="0.75" top="1" bottom="1" header="0.5" footer="0.5"/>
  <pageSetup fitToHeight="1" fitToWidth="1" horizontalDpi="600" verticalDpi="600" orientation="landscape" scale="7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4.28125" style="0" customWidth="1"/>
    <col min="2" max="2" width="51.421875" style="0" customWidth="1"/>
    <col min="3" max="5" width="11.7109375" style="0" bestFit="1" customWidth="1"/>
    <col min="6" max="7" width="12.57421875" style="0" bestFit="1" customWidth="1"/>
    <col min="8" max="9" width="7.8515625" style="0" bestFit="1" customWidth="1"/>
    <col min="10" max="10" width="8.140625" style="0" customWidth="1"/>
    <col min="11" max="11" width="7.8515625" style="0" bestFit="1" customWidth="1"/>
    <col min="13" max="13" width="11.7109375" style="0" bestFit="1" customWidth="1"/>
    <col min="14" max="14" width="12.7109375" style="0" bestFit="1" customWidth="1"/>
  </cols>
  <sheetData>
    <row r="1" spans="1:5" ht="12.75">
      <c r="A1" s="88" t="s">
        <v>0</v>
      </c>
      <c r="B1" s="88"/>
      <c r="D1" s="2"/>
      <c r="E1" s="3"/>
    </row>
    <row r="2" spans="1:5" ht="12.75">
      <c r="A2" s="88" t="s">
        <v>1</v>
      </c>
      <c r="B2" s="88"/>
      <c r="D2" s="2"/>
      <c r="E2" s="4"/>
    </row>
    <row r="3" spans="1:11" ht="15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>
      <c r="A4" s="95" t="s">
        <v>23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95" t="s">
        <v>89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6" t="s">
        <v>92</v>
      </c>
    </row>
    <row r="8" spans="1:11" s="23" customFormat="1" ht="12.75">
      <c r="A8" s="80"/>
      <c r="B8" s="96"/>
      <c r="C8" s="35" t="s">
        <v>5</v>
      </c>
      <c r="D8" s="35" t="s">
        <v>6</v>
      </c>
      <c r="E8" s="35" t="s">
        <v>6</v>
      </c>
      <c r="F8" s="35" t="s">
        <v>7</v>
      </c>
      <c r="G8" s="35" t="s">
        <v>7</v>
      </c>
      <c r="H8" s="35" t="s">
        <v>22</v>
      </c>
      <c r="I8" s="35" t="s">
        <v>22</v>
      </c>
      <c r="J8" s="35" t="s">
        <v>22</v>
      </c>
      <c r="K8" s="35" t="s">
        <v>22</v>
      </c>
    </row>
    <row r="9" spans="1:11" s="23" customFormat="1" ht="12.75">
      <c r="A9" s="84"/>
      <c r="B9" s="97"/>
      <c r="C9" s="35" t="s">
        <v>36</v>
      </c>
      <c r="D9" s="35" t="s">
        <v>37</v>
      </c>
      <c r="E9" s="35" t="s">
        <v>27</v>
      </c>
      <c r="F9" s="35" t="s">
        <v>29</v>
      </c>
      <c r="G9" s="35" t="s">
        <v>31</v>
      </c>
      <c r="H9" s="35" t="s">
        <v>25</v>
      </c>
      <c r="I9" s="35" t="s">
        <v>38</v>
      </c>
      <c r="J9" s="35" t="s">
        <v>39</v>
      </c>
      <c r="K9" s="35" t="s">
        <v>35</v>
      </c>
    </row>
    <row r="10" spans="1:11" s="23" customFormat="1" ht="12.75">
      <c r="A10" s="34" t="s">
        <v>3</v>
      </c>
      <c r="B10" s="34" t="s">
        <v>4</v>
      </c>
      <c r="C10" s="35">
        <v>2021</v>
      </c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40</v>
      </c>
      <c r="I10" s="35" t="s">
        <v>41</v>
      </c>
      <c r="J10" s="35" t="s">
        <v>42</v>
      </c>
      <c r="K10" s="35" t="s">
        <v>43</v>
      </c>
    </row>
    <row r="11" spans="1:11" s="23" customFormat="1" ht="12.75">
      <c r="A11" s="27" t="s">
        <v>44</v>
      </c>
      <c r="B11" s="28"/>
      <c r="C11" s="29">
        <f>+C12</f>
        <v>1907502.33</v>
      </c>
      <c r="D11" s="29">
        <v>1111818.97</v>
      </c>
      <c r="E11" s="29">
        <v>1178450</v>
      </c>
      <c r="F11" s="29">
        <v>1204450</v>
      </c>
      <c r="G11" s="29">
        <v>1203950</v>
      </c>
      <c r="H11" s="29">
        <v>58.2866</v>
      </c>
      <c r="I11" s="29">
        <v>105.9929</v>
      </c>
      <c r="J11" s="29">
        <v>102.2062</v>
      </c>
      <c r="K11" s="29">
        <v>99.9584</v>
      </c>
    </row>
    <row r="12" spans="1:15" s="21" customFormat="1" ht="12.75">
      <c r="A12" s="29" t="s">
        <v>45</v>
      </c>
      <c r="B12" s="29"/>
      <c r="C12" s="29">
        <f>+C13+C15+C17+C19+C22</f>
        <v>1907502.33</v>
      </c>
      <c r="D12" s="29">
        <v>1111818.97</v>
      </c>
      <c r="E12" s="29">
        <v>1178450</v>
      </c>
      <c r="F12" s="29">
        <v>1204450</v>
      </c>
      <c r="G12" s="29">
        <v>1203950</v>
      </c>
      <c r="H12" s="29">
        <v>58.2866</v>
      </c>
      <c r="I12" s="29">
        <v>105.9929</v>
      </c>
      <c r="J12" s="29">
        <v>102.2062</v>
      </c>
      <c r="K12" s="29">
        <v>99.9584</v>
      </c>
      <c r="M12" s="22"/>
      <c r="N12" s="22"/>
      <c r="O12" s="22"/>
    </row>
    <row r="13" spans="1:15" s="23" customFormat="1" ht="12.75">
      <c r="A13" s="29" t="s">
        <v>46</v>
      </c>
      <c r="B13" s="29"/>
      <c r="C13" s="29">
        <v>1061177.33</v>
      </c>
      <c r="D13" s="29">
        <v>17253.97</v>
      </c>
      <c r="E13" s="29">
        <v>16000</v>
      </c>
      <c r="F13" s="29">
        <v>16000</v>
      </c>
      <c r="G13" s="29">
        <v>16000</v>
      </c>
      <c r="H13" s="29">
        <v>1.6259</v>
      </c>
      <c r="I13" s="29">
        <v>92.7322</v>
      </c>
      <c r="J13" s="29">
        <v>100</v>
      </c>
      <c r="K13" s="29">
        <v>100</v>
      </c>
      <c r="M13" s="24"/>
      <c r="N13" s="24"/>
      <c r="O13" s="24"/>
    </row>
    <row r="14" spans="1:15" s="23" customFormat="1" ht="12.75">
      <c r="A14" s="30" t="s">
        <v>47</v>
      </c>
      <c r="B14" s="30"/>
      <c r="C14" s="31">
        <v>1061177.33</v>
      </c>
      <c r="D14" s="31">
        <v>17253.97</v>
      </c>
      <c r="E14" s="31">
        <v>16000</v>
      </c>
      <c r="F14" s="31">
        <v>16000</v>
      </c>
      <c r="G14" s="31">
        <v>16000</v>
      </c>
      <c r="H14" s="31">
        <v>1.6259</v>
      </c>
      <c r="I14" s="31">
        <v>92.7322</v>
      </c>
      <c r="J14" s="31">
        <v>100</v>
      </c>
      <c r="K14" s="31">
        <v>100</v>
      </c>
      <c r="M14" s="24"/>
      <c r="N14" s="24"/>
      <c r="O14" s="24"/>
    </row>
    <row r="15" spans="1:15" s="23" customFormat="1" ht="12.75">
      <c r="A15" s="29" t="s">
        <v>48</v>
      </c>
      <c r="B15" s="29"/>
      <c r="C15" s="29">
        <v>5.1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M15" s="24"/>
      <c r="N15" s="24"/>
      <c r="O15" s="24"/>
    </row>
    <row r="16" spans="1:15" s="23" customFormat="1" ht="12.75">
      <c r="A16" s="30" t="s">
        <v>49</v>
      </c>
      <c r="B16" s="30"/>
      <c r="C16" s="31">
        <v>5.1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M16" s="24"/>
      <c r="N16" s="24"/>
      <c r="O16" s="24"/>
    </row>
    <row r="17" spans="1:15" s="21" customFormat="1" ht="12.75">
      <c r="A17" s="29" t="s">
        <v>84</v>
      </c>
      <c r="B17" s="29"/>
      <c r="C17" s="29">
        <f>+C18</f>
        <v>142789.19</v>
      </c>
      <c r="D17" s="29">
        <v>179175.79</v>
      </c>
      <c r="E17" s="29">
        <v>179550</v>
      </c>
      <c r="F17" s="29">
        <v>179550</v>
      </c>
      <c r="G17" s="29">
        <v>179550</v>
      </c>
      <c r="H17" s="29">
        <v>125.4836</v>
      </c>
      <c r="I17" s="29">
        <v>100.2088</v>
      </c>
      <c r="J17" s="29">
        <v>100</v>
      </c>
      <c r="K17" s="29">
        <v>100</v>
      </c>
      <c r="M17" s="22"/>
      <c r="N17" s="22"/>
      <c r="O17" s="22"/>
    </row>
    <row r="18" spans="1:15" s="23" customFormat="1" ht="12.75">
      <c r="A18" s="30" t="s">
        <v>50</v>
      </c>
      <c r="B18" s="30"/>
      <c r="C18" s="31">
        <v>142789.19</v>
      </c>
      <c r="D18" s="31">
        <v>179175.79</v>
      </c>
      <c r="E18" s="31">
        <v>179550</v>
      </c>
      <c r="F18" s="31">
        <v>179550</v>
      </c>
      <c r="G18" s="31">
        <v>179550</v>
      </c>
      <c r="H18" s="31">
        <v>125.4836</v>
      </c>
      <c r="I18" s="31">
        <v>100.2088</v>
      </c>
      <c r="J18" s="31">
        <v>100</v>
      </c>
      <c r="K18" s="31">
        <v>100</v>
      </c>
      <c r="M18" s="24"/>
      <c r="N18" s="68"/>
      <c r="O18" s="24"/>
    </row>
    <row r="19" spans="1:15" s="21" customFormat="1" ht="12.75">
      <c r="A19" s="29" t="s">
        <v>51</v>
      </c>
      <c r="B19" s="29"/>
      <c r="C19" s="29">
        <f>+C20+C21</f>
        <v>98578.23999999999</v>
      </c>
      <c r="D19" s="29">
        <v>151304</v>
      </c>
      <c r="E19" s="29">
        <v>127500</v>
      </c>
      <c r="F19" s="29">
        <v>127500</v>
      </c>
      <c r="G19" s="29">
        <v>127500</v>
      </c>
      <c r="H19" s="29">
        <v>153.4861</v>
      </c>
      <c r="I19" s="29">
        <v>84.2674</v>
      </c>
      <c r="J19" s="29">
        <v>100</v>
      </c>
      <c r="K19" s="29">
        <v>100</v>
      </c>
      <c r="M19" s="22"/>
      <c r="N19" s="22"/>
      <c r="O19" s="22"/>
    </row>
    <row r="20" spans="1:15" s="23" customFormat="1" ht="12.75">
      <c r="A20" s="30" t="s">
        <v>49</v>
      </c>
      <c r="B20" s="30"/>
      <c r="C20" s="31">
        <v>94708.87</v>
      </c>
      <c r="D20" s="31">
        <v>119450.53</v>
      </c>
      <c r="E20" s="31">
        <v>122000</v>
      </c>
      <c r="F20" s="31">
        <v>122000</v>
      </c>
      <c r="G20" s="31">
        <v>122000</v>
      </c>
      <c r="H20" s="31">
        <v>126.1238</v>
      </c>
      <c r="I20" s="31">
        <v>102.1343</v>
      </c>
      <c r="J20" s="31">
        <v>100</v>
      </c>
      <c r="K20" s="31">
        <v>100</v>
      </c>
      <c r="M20" s="24"/>
      <c r="N20" s="24"/>
      <c r="O20" s="24"/>
    </row>
    <row r="21" spans="1:15" s="23" customFormat="1" ht="12.75">
      <c r="A21" s="30" t="s">
        <v>52</v>
      </c>
      <c r="B21" s="30"/>
      <c r="C21" s="31">
        <v>3869.37</v>
      </c>
      <c r="D21" s="31">
        <v>31853.47</v>
      </c>
      <c r="E21" s="31">
        <v>5500</v>
      </c>
      <c r="F21" s="31">
        <v>5500</v>
      </c>
      <c r="G21" s="31">
        <v>5500</v>
      </c>
      <c r="H21" s="31">
        <v>823.221</v>
      </c>
      <c r="I21" s="31">
        <v>17.2665</v>
      </c>
      <c r="J21" s="31">
        <v>100</v>
      </c>
      <c r="K21" s="31">
        <v>100</v>
      </c>
      <c r="M21" s="24"/>
      <c r="N21" s="24"/>
      <c r="O21" s="24"/>
    </row>
    <row r="22" spans="1:15" s="21" customFormat="1" ht="12.75">
      <c r="A22" s="29" t="s">
        <v>53</v>
      </c>
      <c r="B22" s="29"/>
      <c r="C22" s="29">
        <v>604952.47</v>
      </c>
      <c r="D22" s="29">
        <v>764085.21</v>
      </c>
      <c r="E22" s="29">
        <v>855400</v>
      </c>
      <c r="F22" s="29">
        <v>881400</v>
      </c>
      <c r="G22" s="29">
        <v>880900</v>
      </c>
      <c r="H22" s="29">
        <v>126.3049</v>
      </c>
      <c r="I22" s="29">
        <v>111.9508</v>
      </c>
      <c r="J22" s="29">
        <v>103.0395</v>
      </c>
      <c r="K22" s="29">
        <v>99.9432</v>
      </c>
      <c r="M22" s="22"/>
      <c r="N22" s="22"/>
      <c r="O22" s="22"/>
    </row>
    <row r="23" spans="1:15" s="23" customFormat="1" ht="12.75">
      <c r="A23" s="30" t="s">
        <v>54</v>
      </c>
      <c r="B23" s="30"/>
      <c r="C23" s="31">
        <v>604952.46</v>
      </c>
      <c r="D23" s="31">
        <v>764085.21</v>
      </c>
      <c r="E23" s="31">
        <v>855400</v>
      </c>
      <c r="F23" s="31">
        <v>881400</v>
      </c>
      <c r="G23" s="31">
        <v>880900</v>
      </c>
      <c r="H23" s="31">
        <v>126.3049</v>
      </c>
      <c r="I23" s="31">
        <v>111.9508</v>
      </c>
      <c r="J23" s="31">
        <v>103.0395</v>
      </c>
      <c r="K23" s="31">
        <v>99.9432</v>
      </c>
      <c r="M23" s="24"/>
      <c r="N23" s="24"/>
      <c r="O23" s="24"/>
    </row>
    <row r="24" spans="1:15" s="23" customFormat="1" ht="12.75">
      <c r="A24" s="62"/>
      <c r="B24" s="62"/>
      <c r="C24" s="63"/>
      <c r="D24" s="63"/>
      <c r="E24" s="63"/>
      <c r="F24" s="63"/>
      <c r="G24" s="63"/>
      <c r="H24" s="63"/>
      <c r="I24" s="63"/>
      <c r="J24" s="63"/>
      <c r="K24" s="63"/>
      <c r="M24" s="24"/>
      <c r="N24" s="24"/>
      <c r="O24" s="24"/>
    </row>
    <row r="25" spans="1:15" s="23" customFormat="1" ht="12.75">
      <c r="A25" s="95" t="s">
        <v>91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M25" s="24"/>
      <c r="N25" s="24"/>
      <c r="O25" s="24"/>
    </row>
    <row r="26" spans="1:15" s="23" customFormat="1" ht="12.7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76" t="s">
        <v>92</v>
      </c>
      <c r="M26" s="24"/>
      <c r="N26" s="24"/>
      <c r="O26" s="24"/>
    </row>
    <row r="27" spans="1:11" s="23" customFormat="1" ht="12.75">
      <c r="A27" s="80"/>
      <c r="B27" s="96"/>
      <c r="C27" s="35" t="s">
        <v>5</v>
      </c>
      <c r="D27" s="35" t="s">
        <v>6</v>
      </c>
      <c r="E27" s="35" t="s">
        <v>6</v>
      </c>
      <c r="F27" s="35" t="s">
        <v>7</v>
      </c>
      <c r="G27" s="35" t="s">
        <v>7</v>
      </c>
      <c r="H27" s="35" t="s">
        <v>22</v>
      </c>
      <c r="I27" s="35" t="s">
        <v>22</v>
      </c>
      <c r="J27" s="35" t="s">
        <v>22</v>
      </c>
      <c r="K27" s="35" t="s">
        <v>22</v>
      </c>
    </row>
    <row r="28" spans="1:11" s="23" customFormat="1" ht="12.75">
      <c r="A28" s="84"/>
      <c r="B28" s="97"/>
      <c r="C28" s="35" t="s">
        <v>36</v>
      </c>
      <c r="D28" s="35" t="s">
        <v>37</v>
      </c>
      <c r="E28" s="35" t="s">
        <v>27</v>
      </c>
      <c r="F28" s="35" t="s">
        <v>29</v>
      </c>
      <c r="G28" s="35" t="s">
        <v>31</v>
      </c>
      <c r="H28" s="35" t="s">
        <v>25</v>
      </c>
      <c r="I28" s="35" t="s">
        <v>38</v>
      </c>
      <c r="J28" s="35" t="s">
        <v>39</v>
      </c>
      <c r="K28" s="35" t="s">
        <v>35</v>
      </c>
    </row>
    <row r="29" spans="1:11" s="23" customFormat="1" ht="12.75">
      <c r="A29" s="36" t="s">
        <v>3</v>
      </c>
      <c r="B29" s="34" t="s">
        <v>87</v>
      </c>
      <c r="C29" s="35">
        <v>2021</v>
      </c>
      <c r="D29" s="35" t="s">
        <v>18</v>
      </c>
      <c r="E29" s="35" t="s">
        <v>19</v>
      </c>
      <c r="F29" s="35" t="s">
        <v>20</v>
      </c>
      <c r="G29" s="35" t="s">
        <v>21</v>
      </c>
      <c r="H29" s="35" t="s">
        <v>40</v>
      </c>
      <c r="I29" s="35" t="s">
        <v>41</v>
      </c>
      <c r="J29" s="35" t="s">
        <v>42</v>
      </c>
      <c r="K29" s="35" t="s">
        <v>43</v>
      </c>
    </row>
    <row r="30" spans="1:23" s="23" customFormat="1" ht="12.75">
      <c r="A30" s="27" t="s">
        <v>55</v>
      </c>
      <c r="B30" s="28"/>
      <c r="C30" s="29">
        <f>+C31+C44</f>
        <v>852201.7200000001</v>
      </c>
      <c r="D30" s="29">
        <v>1077510.13</v>
      </c>
      <c r="E30" s="29">
        <v>1146630</v>
      </c>
      <c r="F30" s="29">
        <v>1172630</v>
      </c>
      <c r="G30" s="29">
        <v>1175450</v>
      </c>
      <c r="H30" s="29">
        <v>126.4383</v>
      </c>
      <c r="I30" s="29">
        <v>106.4147</v>
      </c>
      <c r="J30" s="29">
        <v>102.2675</v>
      </c>
      <c r="K30" s="29">
        <v>100.2404</v>
      </c>
      <c r="L30" s="2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s="21" customFormat="1" ht="12.75">
      <c r="A31" s="29" t="s">
        <v>56</v>
      </c>
      <c r="B31" s="29"/>
      <c r="C31" s="29">
        <f>+C32+C35+C41</f>
        <v>846028.3300000001</v>
      </c>
      <c r="D31" s="29">
        <v>1063839.68</v>
      </c>
      <c r="E31" s="29">
        <v>1109430</v>
      </c>
      <c r="F31" s="29">
        <v>1135430</v>
      </c>
      <c r="G31" s="29">
        <v>1138250</v>
      </c>
      <c r="H31" s="29">
        <v>125.7451</v>
      </c>
      <c r="I31" s="29">
        <v>104.2854</v>
      </c>
      <c r="J31" s="29">
        <v>102.3435</v>
      </c>
      <c r="K31" s="29">
        <v>100.2483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21" customFormat="1" ht="12.75">
      <c r="A32" s="29" t="s">
        <v>57</v>
      </c>
      <c r="B32" s="29"/>
      <c r="C32" s="29">
        <f>+C33+C34</f>
        <v>599366.78</v>
      </c>
      <c r="D32" s="29">
        <v>759174.46</v>
      </c>
      <c r="E32" s="29">
        <v>822530</v>
      </c>
      <c r="F32" s="29">
        <v>849030</v>
      </c>
      <c r="G32" s="29">
        <v>849030</v>
      </c>
      <c r="H32" s="29">
        <v>126.6627</v>
      </c>
      <c r="I32" s="29">
        <v>108.3453</v>
      </c>
      <c r="J32" s="29">
        <v>103.2217</v>
      </c>
      <c r="K32" s="29">
        <v>100</v>
      </c>
      <c r="M32" s="22"/>
      <c r="N32" s="70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23" customFormat="1" ht="12.75">
      <c r="A33" s="30" t="s">
        <v>54</v>
      </c>
      <c r="B33" s="30"/>
      <c r="C33" s="31">
        <v>569039.79</v>
      </c>
      <c r="D33" s="31">
        <v>706085.34</v>
      </c>
      <c r="E33" s="31">
        <v>771200</v>
      </c>
      <c r="F33" s="31">
        <v>797700</v>
      </c>
      <c r="G33" s="31">
        <v>797700</v>
      </c>
      <c r="H33" s="31">
        <v>124.0836</v>
      </c>
      <c r="I33" s="31">
        <v>109.2219</v>
      </c>
      <c r="J33" s="31">
        <v>103.4362</v>
      </c>
      <c r="K33" s="31">
        <v>100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23" customFormat="1" ht="12.75">
      <c r="A34" s="30" t="s">
        <v>49</v>
      </c>
      <c r="B34" s="30"/>
      <c r="C34" s="31">
        <v>30326.99</v>
      </c>
      <c r="D34" s="31">
        <v>53089.12</v>
      </c>
      <c r="E34" s="31">
        <v>51330</v>
      </c>
      <c r="F34" s="31">
        <v>51330</v>
      </c>
      <c r="G34" s="31">
        <v>51330</v>
      </c>
      <c r="H34" s="31">
        <v>175.0555</v>
      </c>
      <c r="I34" s="31">
        <v>96.6864</v>
      </c>
      <c r="J34" s="31">
        <v>100</v>
      </c>
      <c r="K34" s="31">
        <v>100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s="21" customFormat="1" ht="12.75">
      <c r="A35" s="29" t="s">
        <v>58</v>
      </c>
      <c r="B35" s="29"/>
      <c r="C35" s="29">
        <f>+C36+C37+C38+C39+C40</f>
        <v>225497</v>
      </c>
      <c r="D35" s="29">
        <v>300683.54</v>
      </c>
      <c r="E35" s="29">
        <v>283150</v>
      </c>
      <c r="F35" s="29">
        <v>283150</v>
      </c>
      <c r="G35" s="29">
        <v>286470</v>
      </c>
      <c r="H35" s="29">
        <v>133.3425</v>
      </c>
      <c r="I35" s="29">
        <v>94.1687</v>
      </c>
      <c r="J35" s="29">
        <v>100</v>
      </c>
      <c r="K35" s="29">
        <v>101.1725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23" customFormat="1" ht="12.75">
      <c r="A36" s="30" t="s">
        <v>54</v>
      </c>
      <c r="B36" s="30"/>
      <c r="C36" s="31">
        <v>16698.63</v>
      </c>
      <c r="D36" s="31">
        <v>17519.41</v>
      </c>
      <c r="E36" s="31">
        <v>33900</v>
      </c>
      <c r="F36" s="31">
        <v>33900</v>
      </c>
      <c r="G36" s="31">
        <v>33900</v>
      </c>
      <c r="H36" s="31">
        <v>104.9152</v>
      </c>
      <c r="I36" s="31">
        <v>193.4996</v>
      </c>
      <c r="J36" s="31">
        <v>100</v>
      </c>
      <c r="K36" s="31">
        <v>100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s="23" customFormat="1" ht="12.75">
      <c r="A37" s="30" t="s">
        <v>49</v>
      </c>
      <c r="B37" s="30"/>
      <c r="C37" s="31">
        <v>51479.79</v>
      </c>
      <c r="D37" s="31">
        <v>61981.56</v>
      </c>
      <c r="E37" s="31">
        <v>61650</v>
      </c>
      <c r="F37" s="31">
        <v>61650</v>
      </c>
      <c r="G37" s="31">
        <v>64970</v>
      </c>
      <c r="H37" s="31">
        <v>120.3997</v>
      </c>
      <c r="I37" s="31">
        <v>99.465</v>
      </c>
      <c r="J37" s="31">
        <v>100</v>
      </c>
      <c r="K37" s="31">
        <v>105.3852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s="23" customFormat="1" ht="12.75">
      <c r="A38" s="30" t="s">
        <v>50</v>
      </c>
      <c r="B38" s="30"/>
      <c r="C38" s="31">
        <v>139816.6</v>
      </c>
      <c r="D38" s="31">
        <v>172075.13</v>
      </c>
      <c r="E38" s="31">
        <v>169200</v>
      </c>
      <c r="F38" s="31">
        <v>169200</v>
      </c>
      <c r="G38" s="31">
        <v>169200</v>
      </c>
      <c r="H38" s="31">
        <v>123.0719</v>
      </c>
      <c r="I38" s="31">
        <v>98.3291</v>
      </c>
      <c r="J38" s="31">
        <v>100</v>
      </c>
      <c r="K38" s="31">
        <v>100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s="23" customFormat="1" ht="12.75">
      <c r="A39" s="30" t="s">
        <v>47</v>
      </c>
      <c r="B39" s="30"/>
      <c r="C39" s="31">
        <v>13632.61</v>
      </c>
      <c r="D39" s="31">
        <v>17253.96</v>
      </c>
      <c r="E39" s="31">
        <v>12900</v>
      </c>
      <c r="F39" s="31">
        <v>12900</v>
      </c>
      <c r="G39" s="31">
        <v>12900</v>
      </c>
      <c r="H39" s="31">
        <v>126.5638</v>
      </c>
      <c r="I39" s="31">
        <v>74.7654</v>
      </c>
      <c r="J39" s="31">
        <v>100</v>
      </c>
      <c r="K39" s="31">
        <v>100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s="23" customFormat="1" ht="12.75">
      <c r="A40" s="30" t="s">
        <v>52</v>
      </c>
      <c r="B40" s="30"/>
      <c r="C40" s="31">
        <v>3869.37</v>
      </c>
      <c r="D40" s="31">
        <v>31853.48</v>
      </c>
      <c r="E40" s="31">
        <v>5500</v>
      </c>
      <c r="F40" s="31">
        <v>5500</v>
      </c>
      <c r="G40" s="31">
        <v>5500</v>
      </c>
      <c r="H40" s="31">
        <v>823.2213</v>
      </c>
      <c r="I40" s="31">
        <v>17.2665</v>
      </c>
      <c r="J40" s="31">
        <v>100</v>
      </c>
      <c r="K40" s="31">
        <v>100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s="21" customFormat="1" ht="12.75">
      <c r="A41" s="29" t="s">
        <v>59</v>
      </c>
      <c r="B41" s="29"/>
      <c r="C41" s="29">
        <f>+C42+C43</f>
        <v>21164.55</v>
      </c>
      <c r="D41" s="29">
        <v>3981.68</v>
      </c>
      <c r="E41" s="29">
        <v>3750</v>
      </c>
      <c r="F41" s="29">
        <v>3250</v>
      </c>
      <c r="G41" s="29">
        <v>2750</v>
      </c>
      <c r="H41" s="29">
        <v>18.8129</v>
      </c>
      <c r="I41" s="29">
        <v>94.1813</v>
      </c>
      <c r="J41" s="29">
        <v>86.6666</v>
      </c>
      <c r="K41" s="29">
        <v>84.6153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23" customFormat="1" ht="12.75">
      <c r="A42" s="30" t="s">
        <v>54</v>
      </c>
      <c r="B42" s="30"/>
      <c r="C42" s="31">
        <v>19785.54</v>
      </c>
      <c r="D42" s="31">
        <v>2588.09</v>
      </c>
      <c r="E42" s="31">
        <v>1800</v>
      </c>
      <c r="F42" s="31">
        <v>1300</v>
      </c>
      <c r="G42" s="31">
        <v>800</v>
      </c>
      <c r="H42" s="31">
        <v>13.0807</v>
      </c>
      <c r="I42" s="31">
        <v>69.5493</v>
      </c>
      <c r="J42" s="31">
        <v>72.2222</v>
      </c>
      <c r="K42" s="31">
        <v>61.5384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s="23" customFormat="1" ht="12.75">
      <c r="A43" s="30" t="s">
        <v>50</v>
      </c>
      <c r="B43" s="30"/>
      <c r="C43" s="31">
        <v>1379.01</v>
      </c>
      <c r="D43" s="31">
        <v>1393.59</v>
      </c>
      <c r="E43" s="31">
        <v>1950</v>
      </c>
      <c r="F43" s="31">
        <v>1950</v>
      </c>
      <c r="G43" s="31">
        <v>1950</v>
      </c>
      <c r="H43" s="31">
        <v>101.0572</v>
      </c>
      <c r="I43" s="31">
        <v>139.9263</v>
      </c>
      <c r="J43" s="31">
        <v>100</v>
      </c>
      <c r="K43" s="31">
        <v>100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s="21" customFormat="1" ht="12.75">
      <c r="A44" s="29" t="s">
        <v>60</v>
      </c>
      <c r="B44" s="29"/>
      <c r="C44" s="29">
        <f>+C45</f>
        <v>6173.389999999999</v>
      </c>
      <c r="D44" s="29">
        <v>13670.45</v>
      </c>
      <c r="E44" s="29">
        <v>37200</v>
      </c>
      <c r="F44" s="29">
        <v>37200</v>
      </c>
      <c r="G44" s="29">
        <v>37200</v>
      </c>
      <c r="H44" s="29">
        <v>221.4419</v>
      </c>
      <c r="I44" s="29">
        <v>272.1197</v>
      </c>
      <c r="J44" s="29">
        <v>100</v>
      </c>
      <c r="K44" s="29">
        <v>100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s="21" customFormat="1" ht="12.75">
      <c r="A45" s="29" t="s">
        <v>61</v>
      </c>
      <c r="B45" s="29"/>
      <c r="C45" s="29">
        <f>+C46+C47+C48+C49</f>
        <v>6173.389999999999</v>
      </c>
      <c r="D45" s="29">
        <v>13670.45</v>
      </c>
      <c r="E45" s="29">
        <v>37200</v>
      </c>
      <c r="F45" s="29">
        <v>37200</v>
      </c>
      <c r="G45" s="29">
        <v>37200</v>
      </c>
      <c r="H45" s="29">
        <v>221.4419</v>
      </c>
      <c r="I45" s="29">
        <v>272.1197</v>
      </c>
      <c r="J45" s="29">
        <v>100</v>
      </c>
      <c r="K45" s="29">
        <v>100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s="23" customFormat="1" ht="12.75">
      <c r="A46" s="30" t="s">
        <v>54</v>
      </c>
      <c r="B46" s="30"/>
      <c r="C46" s="31">
        <v>0</v>
      </c>
      <c r="D46" s="31">
        <v>0</v>
      </c>
      <c r="E46" s="31">
        <v>20000</v>
      </c>
      <c r="F46" s="31">
        <v>20000</v>
      </c>
      <c r="G46" s="31">
        <v>20000</v>
      </c>
      <c r="H46" s="31">
        <v>0</v>
      </c>
      <c r="I46" s="31">
        <v>0</v>
      </c>
      <c r="J46" s="31">
        <v>100</v>
      </c>
      <c r="K46" s="31">
        <v>100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23" customFormat="1" ht="12.75">
      <c r="A47" s="30" t="s">
        <v>49</v>
      </c>
      <c r="B47" s="30"/>
      <c r="C47" s="31">
        <v>4579.79</v>
      </c>
      <c r="D47" s="31">
        <v>7963.37</v>
      </c>
      <c r="E47" s="31">
        <v>5700</v>
      </c>
      <c r="F47" s="31">
        <v>5700</v>
      </c>
      <c r="G47" s="31">
        <v>5700</v>
      </c>
      <c r="H47" s="31">
        <v>173.881</v>
      </c>
      <c r="I47" s="31">
        <v>71.5777</v>
      </c>
      <c r="J47" s="31">
        <v>100</v>
      </c>
      <c r="K47" s="31">
        <v>100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s="23" customFormat="1" ht="12.75">
      <c r="A48" s="30" t="s">
        <v>50</v>
      </c>
      <c r="B48" s="30"/>
      <c r="C48" s="31">
        <v>1593.6</v>
      </c>
      <c r="D48" s="31">
        <v>5707.08</v>
      </c>
      <c r="E48" s="31">
        <v>8400</v>
      </c>
      <c r="F48" s="31">
        <v>8400</v>
      </c>
      <c r="G48" s="31">
        <v>8400</v>
      </c>
      <c r="H48" s="31">
        <v>358.125</v>
      </c>
      <c r="I48" s="31">
        <v>147.1856</v>
      </c>
      <c r="J48" s="31">
        <v>100</v>
      </c>
      <c r="K48" s="31">
        <v>100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s="20" customFormat="1" ht="12.75">
      <c r="A49" s="30" t="s">
        <v>47</v>
      </c>
      <c r="B49" s="30"/>
      <c r="C49" s="31">
        <v>0</v>
      </c>
      <c r="D49" s="31">
        <v>0</v>
      </c>
      <c r="E49" s="31">
        <v>3100</v>
      </c>
      <c r="F49" s="31">
        <v>3100</v>
      </c>
      <c r="G49" s="31">
        <v>3100</v>
      </c>
      <c r="H49" s="31">
        <v>0</v>
      </c>
      <c r="I49" s="31">
        <v>0</v>
      </c>
      <c r="J49" s="31">
        <v>100</v>
      </c>
      <c r="K49" s="31">
        <v>100</v>
      </c>
      <c r="L49" s="23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3:23" ht="12.7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</sheetData>
  <sheetProtection/>
  <mergeCells count="8">
    <mergeCell ref="A4:K4"/>
    <mergeCell ref="A8:B9"/>
    <mergeCell ref="A27:B28"/>
    <mergeCell ref="A6:K6"/>
    <mergeCell ref="A25:K25"/>
    <mergeCell ref="A1:B1"/>
    <mergeCell ref="A2:B2"/>
    <mergeCell ref="A3:K3"/>
  </mergeCells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1.7109375" style="0" customWidth="1"/>
    <col min="2" max="2" width="47.140625" style="0" customWidth="1"/>
    <col min="3" max="3" width="11.00390625" style="0" bestFit="1" customWidth="1"/>
    <col min="4" max="5" width="11.7109375" style="0" bestFit="1" customWidth="1"/>
    <col min="6" max="7" width="12.57421875" style="0" bestFit="1" customWidth="1"/>
    <col min="8" max="11" width="8.140625" style="0" customWidth="1"/>
  </cols>
  <sheetData>
    <row r="1" spans="1:5" ht="12.75">
      <c r="A1" s="102" t="s">
        <v>0</v>
      </c>
      <c r="B1" s="102"/>
      <c r="D1" s="2"/>
      <c r="E1" s="3"/>
    </row>
    <row r="2" spans="1:5" ht="12.75">
      <c r="A2" s="102" t="s">
        <v>1</v>
      </c>
      <c r="B2" s="102"/>
      <c r="D2" s="2"/>
      <c r="E2" s="4"/>
    </row>
    <row r="4" spans="1:11" s="5" customFormat="1" ht="12.75">
      <c r="A4" s="103" t="s">
        <v>76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5" customFormat="1" ht="12.75">
      <c r="A5" s="95" t="s">
        <v>23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5" customFormat="1" ht="12.75">
      <c r="A6" s="95" t="s">
        <v>85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12.75">
      <c r="K7" s="76" t="s">
        <v>92</v>
      </c>
    </row>
    <row r="8" spans="1:11" s="20" customFormat="1" ht="12.75">
      <c r="A8" s="98"/>
      <c r="B8" s="99"/>
      <c r="C8" s="35" t="s">
        <v>5</v>
      </c>
      <c r="D8" s="35" t="s">
        <v>6</v>
      </c>
      <c r="E8" s="35" t="s">
        <v>6</v>
      </c>
      <c r="F8" s="35" t="s">
        <v>7</v>
      </c>
      <c r="G8" s="35" t="s">
        <v>7</v>
      </c>
      <c r="H8" s="35" t="s">
        <v>22</v>
      </c>
      <c r="I8" s="35" t="s">
        <v>22</v>
      </c>
      <c r="J8" s="35" t="s">
        <v>22</v>
      </c>
      <c r="K8" s="35" t="s">
        <v>22</v>
      </c>
    </row>
    <row r="9" spans="1:11" s="20" customFormat="1" ht="12.75">
      <c r="A9" s="100"/>
      <c r="B9" s="101"/>
      <c r="C9" s="35" t="s">
        <v>36</v>
      </c>
      <c r="D9" s="35" t="s">
        <v>37</v>
      </c>
      <c r="E9" s="35" t="s">
        <v>27</v>
      </c>
      <c r="F9" s="35" t="s">
        <v>29</v>
      </c>
      <c r="G9" s="35" t="s">
        <v>31</v>
      </c>
      <c r="H9" s="35" t="s">
        <v>25</v>
      </c>
      <c r="I9" s="35" t="s">
        <v>38</v>
      </c>
      <c r="J9" s="35" t="s">
        <v>39</v>
      </c>
      <c r="K9" s="35" t="s">
        <v>35</v>
      </c>
    </row>
    <row r="10" spans="1:11" s="20" customFormat="1" ht="12.75">
      <c r="A10" s="34" t="s">
        <v>86</v>
      </c>
      <c r="B10" s="34"/>
      <c r="C10" s="35">
        <v>2021</v>
      </c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40</v>
      </c>
      <c r="I10" s="35" t="s">
        <v>41</v>
      </c>
      <c r="J10" s="35" t="s">
        <v>42</v>
      </c>
      <c r="K10" s="35" t="s">
        <v>43</v>
      </c>
    </row>
    <row r="11" spans="1:11" s="20" customFormat="1" ht="12.75">
      <c r="A11" s="27" t="s">
        <v>55</v>
      </c>
      <c r="B11" s="28"/>
      <c r="C11" s="46">
        <f>+C12</f>
        <v>852201.72</v>
      </c>
      <c r="D11" s="46">
        <v>1077510.13</v>
      </c>
      <c r="E11" s="46">
        <v>1146630</v>
      </c>
      <c r="F11" s="46">
        <v>1172630</v>
      </c>
      <c r="G11" s="46">
        <v>1175450</v>
      </c>
      <c r="H11" s="46">
        <v>126.4383</v>
      </c>
      <c r="I11" s="46">
        <v>106.4147</v>
      </c>
      <c r="J11" s="46">
        <v>102.2675</v>
      </c>
      <c r="K11" s="46">
        <v>100.2404</v>
      </c>
    </row>
    <row r="12" spans="1:11" s="20" customFormat="1" ht="12.75">
      <c r="A12" s="32" t="s">
        <v>62</v>
      </c>
      <c r="B12" s="32"/>
      <c r="C12" s="33">
        <f>+C13</f>
        <v>852201.72</v>
      </c>
      <c r="D12" s="33">
        <v>1077510.13</v>
      </c>
      <c r="E12" s="33">
        <v>1146630</v>
      </c>
      <c r="F12" s="33">
        <v>1172630</v>
      </c>
      <c r="G12" s="33">
        <v>1175450</v>
      </c>
      <c r="H12" s="33">
        <v>126.4383</v>
      </c>
      <c r="I12" s="33">
        <v>106.4147</v>
      </c>
      <c r="J12" s="33">
        <v>102.2675</v>
      </c>
      <c r="K12" s="33">
        <v>100.2404</v>
      </c>
    </row>
    <row r="13" spans="1:11" s="23" customFormat="1" ht="12.75">
      <c r="A13" s="30" t="s">
        <v>63</v>
      </c>
      <c r="B13" s="30"/>
      <c r="C13" s="31">
        <v>852201.72</v>
      </c>
      <c r="D13" s="31">
        <v>1077510.13</v>
      </c>
      <c r="E13" s="31">
        <v>1146630</v>
      </c>
      <c r="F13" s="31">
        <v>1172630</v>
      </c>
      <c r="G13" s="31">
        <v>1175450</v>
      </c>
      <c r="H13" s="31">
        <v>126.4383</v>
      </c>
      <c r="I13" s="31">
        <v>106.4147</v>
      </c>
      <c r="J13" s="31">
        <v>102.2675</v>
      </c>
      <c r="K13" s="31">
        <v>100.2404</v>
      </c>
    </row>
    <row r="14" s="20" customFormat="1" ht="12.75"/>
    <row r="15" s="20" customFormat="1" ht="12.75"/>
    <row r="16" s="20" customFormat="1" ht="12.75"/>
  </sheetData>
  <sheetProtection/>
  <mergeCells count="6">
    <mergeCell ref="A8:B9"/>
    <mergeCell ref="A1:B1"/>
    <mergeCell ref="A2:B2"/>
    <mergeCell ref="A4:K4"/>
    <mergeCell ref="A5:K5"/>
    <mergeCell ref="A6:K6"/>
  </mergeCells>
  <printOptions/>
  <pageMargins left="0.75" right="0.75" top="1" bottom="1" header="0.5" footer="0.5"/>
  <pageSetup fitToHeight="0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1.7109375" style="0" customWidth="1"/>
    <col min="2" max="2" width="43.57421875" style="0" customWidth="1"/>
    <col min="3" max="3" width="11.7109375" style="0" bestFit="1" customWidth="1"/>
    <col min="4" max="5" width="10.421875" style="0" customWidth="1"/>
    <col min="6" max="7" width="11.7109375" style="0" customWidth="1"/>
    <col min="8" max="11" width="8.140625" style="0" customWidth="1"/>
  </cols>
  <sheetData>
    <row r="1" spans="1:5" ht="12.75">
      <c r="A1" s="102" t="s">
        <v>0</v>
      </c>
      <c r="B1" s="102"/>
      <c r="D1" s="2"/>
      <c r="E1" s="3"/>
    </row>
    <row r="2" spans="1:5" ht="12.75">
      <c r="A2" s="102" t="s">
        <v>1</v>
      </c>
      <c r="B2" s="102"/>
      <c r="D2" s="2"/>
      <c r="E2" s="4"/>
    </row>
    <row r="3" spans="1:11" s="5" customFormat="1" ht="12.75">
      <c r="A3" s="6"/>
      <c r="B3" s="6"/>
      <c r="C3"/>
      <c r="D3" s="2"/>
      <c r="E3" s="4"/>
      <c r="F3"/>
      <c r="G3"/>
      <c r="H3"/>
      <c r="I3"/>
      <c r="J3"/>
      <c r="K3"/>
    </row>
    <row r="4" spans="1:11" s="5" customFormat="1" ht="12.75">
      <c r="A4" s="6"/>
      <c r="B4" s="6"/>
      <c r="C4"/>
      <c r="D4" s="2"/>
      <c r="E4" s="4"/>
      <c r="F4"/>
      <c r="G4"/>
      <c r="H4"/>
      <c r="I4"/>
      <c r="J4"/>
      <c r="K4"/>
    </row>
    <row r="5" spans="1:11" s="6" customFormat="1" ht="12.75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21" customFormat="1" ht="12.75">
      <c r="A6" s="95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20" customFormat="1" ht="12.75">
      <c r="A7"/>
      <c r="B7"/>
      <c r="C7"/>
      <c r="D7"/>
      <c r="E7"/>
      <c r="F7"/>
      <c r="G7"/>
      <c r="H7"/>
      <c r="I7"/>
      <c r="J7"/>
      <c r="K7" s="76" t="s">
        <v>92</v>
      </c>
    </row>
    <row r="8" spans="1:11" s="20" customFormat="1" ht="12.75">
      <c r="A8" s="104"/>
      <c r="B8" s="104"/>
      <c r="C8" s="35" t="s">
        <v>5</v>
      </c>
      <c r="D8" s="35" t="s">
        <v>6</v>
      </c>
      <c r="E8" s="35" t="s">
        <v>6</v>
      </c>
      <c r="F8" s="35" t="s">
        <v>7</v>
      </c>
      <c r="G8" s="35" t="s">
        <v>7</v>
      </c>
      <c r="H8" s="35" t="s">
        <v>22</v>
      </c>
      <c r="I8" s="35" t="s">
        <v>22</v>
      </c>
      <c r="J8" s="35" t="s">
        <v>22</v>
      </c>
      <c r="K8" s="35" t="s">
        <v>22</v>
      </c>
    </row>
    <row r="9" spans="1:11" s="20" customFormat="1" ht="12.75">
      <c r="A9" s="104"/>
      <c r="B9" s="104"/>
      <c r="C9" s="35" t="s">
        <v>36</v>
      </c>
      <c r="D9" s="35" t="s">
        <v>37</v>
      </c>
      <c r="E9" s="35" t="s">
        <v>27</v>
      </c>
      <c r="F9" s="35" t="s">
        <v>29</v>
      </c>
      <c r="G9" s="35" t="s">
        <v>31</v>
      </c>
      <c r="H9" s="35" t="s">
        <v>25</v>
      </c>
      <c r="I9" s="35" t="s">
        <v>38</v>
      </c>
      <c r="J9" s="35" t="s">
        <v>39</v>
      </c>
      <c r="K9" s="35" t="s">
        <v>35</v>
      </c>
    </row>
    <row r="10" spans="1:11" ht="12.75">
      <c r="A10" s="34" t="s">
        <v>3</v>
      </c>
      <c r="B10" s="34" t="s">
        <v>4</v>
      </c>
      <c r="C10" s="35">
        <v>2021</v>
      </c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40</v>
      </c>
      <c r="I10" s="35" t="s">
        <v>41</v>
      </c>
      <c r="J10" s="35" t="s">
        <v>42</v>
      </c>
      <c r="K10" s="35" t="s">
        <v>43</v>
      </c>
    </row>
    <row r="11" spans="1:11" ht="12.75">
      <c r="A11" s="48" t="s">
        <v>55</v>
      </c>
      <c r="B11" s="49"/>
      <c r="C11" s="46">
        <v>1047544.71</v>
      </c>
      <c r="D11" s="46">
        <v>33180.7</v>
      </c>
      <c r="E11" s="46">
        <v>28500</v>
      </c>
      <c r="F11" s="46">
        <v>28500</v>
      </c>
      <c r="G11" s="46">
        <v>28500</v>
      </c>
      <c r="H11" s="46">
        <v>3.1674</v>
      </c>
      <c r="I11" s="46">
        <v>85.8933</v>
      </c>
      <c r="J11" s="46">
        <v>100</v>
      </c>
      <c r="K11" s="46">
        <v>100</v>
      </c>
    </row>
    <row r="12" spans="1:11" s="23" customFormat="1" ht="12.75">
      <c r="A12" s="37" t="s">
        <v>64</v>
      </c>
      <c r="B12" s="37"/>
      <c r="C12" s="37">
        <v>1047544.71</v>
      </c>
      <c r="D12" s="37">
        <v>33180.7</v>
      </c>
      <c r="E12" s="37">
        <v>28500</v>
      </c>
      <c r="F12" s="37">
        <v>28500</v>
      </c>
      <c r="G12" s="37">
        <v>28500</v>
      </c>
      <c r="H12" s="37">
        <v>3.1674</v>
      </c>
      <c r="I12" s="37">
        <v>85.8933</v>
      </c>
      <c r="J12" s="37">
        <v>100</v>
      </c>
      <c r="K12" s="37">
        <v>100</v>
      </c>
    </row>
    <row r="13" spans="1:11" s="23" customFormat="1" ht="12.75">
      <c r="A13" s="37" t="s">
        <v>65</v>
      </c>
      <c r="B13" s="37"/>
      <c r="C13" s="37">
        <v>1047544.71</v>
      </c>
      <c r="D13" s="37">
        <v>33180.7</v>
      </c>
      <c r="E13" s="37">
        <v>28500</v>
      </c>
      <c r="F13" s="37">
        <v>28500</v>
      </c>
      <c r="G13" s="37">
        <v>28500</v>
      </c>
      <c r="H13" s="37">
        <v>3.1674</v>
      </c>
      <c r="I13" s="37">
        <v>85.8933</v>
      </c>
      <c r="J13" s="37">
        <v>100</v>
      </c>
      <c r="K13" s="37">
        <v>100</v>
      </c>
    </row>
    <row r="14" spans="1:11" s="23" customFormat="1" ht="12.75">
      <c r="A14" s="30" t="s">
        <v>54</v>
      </c>
      <c r="B14" s="30"/>
      <c r="C14" s="31">
        <v>0</v>
      </c>
      <c r="D14" s="31">
        <v>33180.7</v>
      </c>
      <c r="E14" s="31">
        <v>28500</v>
      </c>
      <c r="F14" s="31">
        <v>28500</v>
      </c>
      <c r="G14" s="31">
        <v>28500</v>
      </c>
      <c r="H14" s="31">
        <v>0</v>
      </c>
      <c r="I14" s="31">
        <v>85.8933</v>
      </c>
      <c r="J14" s="31">
        <v>100</v>
      </c>
      <c r="K14" s="31">
        <v>100</v>
      </c>
    </row>
    <row r="15" spans="1:11" s="5" customFormat="1" ht="12.75">
      <c r="A15" s="30" t="s">
        <v>47</v>
      </c>
      <c r="B15" s="30"/>
      <c r="C15" s="31">
        <v>1047544.71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5">
    <mergeCell ref="A8:B9"/>
    <mergeCell ref="A1:B1"/>
    <mergeCell ref="A2:B2"/>
    <mergeCell ref="A5:K5"/>
    <mergeCell ref="A6:K6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3.28125" style="0" customWidth="1"/>
    <col min="2" max="2" width="52.00390625" style="0" customWidth="1"/>
    <col min="3" max="3" width="12.8515625" style="0" bestFit="1" customWidth="1"/>
    <col min="4" max="7" width="13.421875" style="0" customWidth="1"/>
    <col min="8" max="11" width="8.140625" style="0" customWidth="1"/>
    <col min="12" max="12" width="12.7109375" style="0" bestFit="1" customWidth="1"/>
    <col min="13" max="13" width="11.140625" style="0" bestFit="1" customWidth="1"/>
    <col min="14" max="14" width="11.7109375" style="0" bestFit="1" customWidth="1"/>
  </cols>
  <sheetData>
    <row r="1" spans="1:5" ht="12.75">
      <c r="A1" s="88" t="s">
        <v>0</v>
      </c>
      <c r="B1" s="88"/>
      <c r="D1" s="2"/>
      <c r="E1" s="3"/>
    </row>
    <row r="2" spans="1:5" ht="12.75">
      <c r="A2" s="88" t="s">
        <v>1</v>
      </c>
      <c r="B2" s="88"/>
      <c r="D2" s="2"/>
      <c r="E2" s="4"/>
    </row>
    <row r="4" spans="1:11" ht="15">
      <c r="A4" s="90" t="s">
        <v>90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ht="12.75">
      <c r="K5" s="76" t="s">
        <v>92</v>
      </c>
    </row>
    <row r="6" spans="1:11" ht="12.75">
      <c r="A6" s="107"/>
      <c r="B6" s="108"/>
      <c r="C6" s="77" t="s">
        <v>5</v>
      </c>
      <c r="D6" s="47" t="s">
        <v>6</v>
      </c>
      <c r="E6" s="47" t="s">
        <v>6</v>
      </c>
      <c r="F6" s="47" t="s">
        <v>7</v>
      </c>
      <c r="G6" s="47" t="s">
        <v>7</v>
      </c>
      <c r="H6" s="47" t="s">
        <v>22</v>
      </c>
      <c r="I6" s="47" t="s">
        <v>22</v>
      </c>
      <c r="J6" s="47" t="s">
        <v>22</v>
      </c>
      <c r="K6" s="47" t="s">
        <v>22</v>
      </c>
    </row>
    <row r="7" spans="1:11" ht="12.75">
      <c r="A7" s="109"/>
      <c r="B7" s="110"/>
      <c r="C7" s="77" t="s">
        <v>36</v>
      </c>
      <c r="D7" s="47" t="s">
        <v>37</v>
      </c>
      <c r="E7" s="47" t="s">
        <v>27</v>
      </c>
      <c r="F7" s="47" t="s">
        <v>29</v>
      </c>
      <c r="G7" s="47" t="s">
        <v>31</v>
      </c>
      <c r="H7" s="47" t="s">
        <v>25</v>
      </c>
      <c r="I7" s="47" t="s">
        <v>38</v>
      </c>
      <c r="J7" s="47" t="s">
        <v>39</v>
      </c>
      <c r="K7" s="47" t="s">
        <v>35</v>
      </c>
    </row>
    <row r="8" spans="1:11" ht="12.75">
      <c r="A8" s="8" t="s">
        <v>3</v>
      </c>
      <c r="B8" s="8" t="s">
        <v>94</v>
      </c>
      <c r="C8" s="77">
        <v>2021</v>
      </c>
      <c r="D8" s="47" t="s">
        <v>18</v>
      </c>
      <c r="E8" s="47" t="s">
        <v>19</v>
      </c>
      <c r="F8" s="47" t="s">
        <v>20</v>
      </c>
      <c r="G8" s="47" t="s">
        <v>21</v>
      </c>
      <c r="H8" s="47" t="s">
        <v>40</v>
      </c>
      <c r="I8" s="47" t="s">
        <v>41</v>
      </c>
      <c r="J8" s="47" t="s">
        <v>42</v>
      </c>
      <c r="K8" s="47" t="s">
        <v>43</v>
      </c>
    </row>
    <row r="9" spans="1:11" s="6" customFormat="1" ht="12.75">
      <c r="A9" s="10" t="s">
        <v>55</v>
      </c>
      <c r="B9" s="44"/>
      <c r="C9" s="11">
        <f>+C10</f>
        <v>1899746.4300000002</v>
      </c>
      <c r="D9" s="11">
        <v>1110690.83</v>
      </c>
      <c r="E9" s="11">
        <v>1175130</v>
      </c>
      <c r="F9" s="11">
        <v>1201130</v>
      </c>
      <c r="G9" s="11">
        <v>1203950</v>
      </c>
      <c r="H9" s="11">
        <v>58.4652</v>
      </c>
      <c r="I9" s="11">
        <v>105.8017</v>
      </c>
      <c r="J9" s="11">
        <v>102.2125</v>
      </c>
      <c r="K9" s="11">
        <v>100.2347</v>
      </c>
    </row>
    <row r="10" spans="1:11" ht="26.25" customHeight="1">
      <c r="A10" s="105" t="s">
        <v>69</v>
      </c>
      <c r="B10" s="106"/>
      <c r="C10" s="51">
        <f>+C11</f>
        <v>1899746.4300000002</v>
      </c>
      <c r="D10" s="51">
        <f>+D11</f>
        <v>1110690.8299999998</v>
      </c>
      <c r="E10" s="51">
        <v>1175130</v>
      </c>
      <c r="F10" s="51">
        <v>1201130</v>
      </c>
      <c r="G10" s="51">
        <v>1203950</v>
      </c>
      <c r="H10" s="51">
        <f>+D10/C10*100</f>
        <v>58.46521474973898</v>
      </c>
      <c r="I10" s="51">
        <f>+E10/D10*100</f>
        <v>105.8017198179263</v>
      </c>
      <c r="J10" s="51">
        <v>102.2125</v>
      </c>
      <c r="K10" s="51">
        <v>100.2347</v>
      </c>
    </row>
    <row r="11" spans="1:11" ht="12.75">
      <c r="A11" s="52" t="s">
        <v>70</v>
      </c>
      <c r="B11" s="52"/>
      <c r="C11" s="53">
        <f>+C12</f>
        <v>1899746.4300000002</v>
      </c>
      <c r="D11" s="53">
        <f>+D12</f>
        <v>1110690.8299999998</v>
      </c>
      <c r="E11" s="53">
        <v>1175130</v>
      </c>
      <c r="F11" s="53">
        <v>1201130</v>
      </c>
      <c r="G11" s="53">
        <v>1203950</v>
      </c>
      <c r="H11" s="53">
        <f aca="true" t="shared" si="0" ref="H11:H49">+D11/C11*100</f>
        <v>58.46521474973898</v>
      </c>
      <c r="I11" s="53">
        <f aca="true" t="shared" si="1" ref="I11:I49">+E11/D11*100</f>
        <v>105.8017198179263</v>
      </c>
      <c r="J11" s="53">
        <v>102.2125</v>
      </c>
      <c r="K11" s="53">
        <v>100.2347</v>
      </c>
    </row>
    <row r="12" spans="1:11" ht="12.75">
      <c r="A12" s="54" t="s">
        <v>71</v>
      </c>
      <c r="B12" s="54"/>
      <c r="C12" s="55">
        <f>+C13+C46</f>
        <v>1899746.4300000002</v>
      </c>
      <c r="D12" s="55">
        <f>+D13</f>
        <v>1110690.8299999998</v>
      </c>
      <c r="E12" s="55">
        <v>1175130</v>
      </c>
      <c r="F12" s="55">
        <v>1201130</v>
      </c>
      <c r="G12" s="55">
        <v>1203950</v>
      </c>
      <c r="H12" s="55">
        <f t="shared" si="0"/>
        <v>58.46521474973898</v>
      </c>
      <c r="I12" s="55">
        <f t="shared" si="1"/>
        <v>105.8017198179263</v>
      </c>
      <c r="J12" s="55">
        <v>102.2125</v>
      </c>
      <c r="K12" s="55">
        <v>100.2347</v>
      </c>
    </row>
    <row r="13" spans="1:15" ht="12.75">
      <c r="A13" s="56" t="s">
        <v>66</v>
      </c>
      <c r="B13" s="56"/>
      <c r="C13" s="57">
        <f>+C14</f>
        <v>1898153.7600000002</v>
      </c>
      <c r="D13" s="57">
        <f>+D14+D46</f>
        <v>1110690.8299999998</v>
      </c>
      <c r="E13" s="57">
        <v>1175130</v>
      </c>
      <c r="F13" s="57">
        <v>1201130</v>
      </c>
      <c r="G13" s="57">
        <v>1203950</v>
      </c>
      <c r="H13" s="57">
        <f t="shared" si="0"/>
        <v>58.51427073010142</v>
      </c>
      <c r="I13" s="57">
        <f t="shared" si="1"/>
        <v>105.8017198179263</v>
      </c>
      <c r="J13" s="57">
        <v>102.2125</v>
      </c>
      <c r="K13" s="57">
        <v>100.2347</v>
      </c>
      <c r="L13" s="71"/>
      <c r="M13" s="71"/>
      <c r="N13" s="71"/>
      <c r="O13" s="71"/>
    </row>
    <row r="14" spans="1:15" ht="12.75">
      <c r="A14" s="58" t="s">
        <v>67</v>
      </c>
      <c r="B14" s="58"/>
      <c r="C14" s="59">
        <f>+C15+C24+C30+C36+C43</f>
        <v>1898153.7600000002</v>
      </c>
      <c r="D14" s="59">
        <f>+D15+D24+D30+D36+D43</f>
        <v>1109098.16</v>
      </c>
      <c r="E14" s="59">
        <v>1173530</v>
      </c>
      <c r="F14" s="59">
        <v>1199530</v>
      </c>
      <c r="G14" s="59">
        <v>1202350</v>
      </c>
      <c r="H14" s="59">
        <f t="shared" si="0"/>
        <v>58.43036446109612</v>
      </c>
      <c r="I14" s="59">
        <f t="shared" si="1"/>
        <v>105.80939021664233</v>
      </c>
      <c r="J14" s="59">
        <v>102.2155</v>
      </c>
      <c r="K14" s="59">
        <v>100.235</v>
      </c>
      <c r="L14" s="71"/>
      <c r="M14" s="71"/>
      <c r="N14" s="71"/>
      <c r="O14" s="71"/>
    </row>
    <row r="15" spans="1:15" ht="12.75">
      <c r="A15" s="60" t="s">
        <v>54</v>
      </c>
      <c r="B15" s="60"/>
      <c r="C15" s="61">
        <f>+C16</f>
        <v>603931.29</v>
      </c>
      <c r="D15" s="61">
        <f>+D16+D22</f>
        <v>757780.87</v>
      </c>
      <c r="E15" s="61">
        <v>853800</v>
      </c>
      <c r="F15" s="61">
        <v>879800</v>
      </c>
      <c r="G15" s="61">
        <v>879300</v>
      </c>
      <c r="H15" s="61">
        <f t="shared" si="0"/>
        <v>125.47468272425493</v>
      </c>
      <c r="I15" s="61">
        <f t="shared" si="1"/>
        <v>112.6710944814429</v>
      </c>
      <c r="J15" s="61">
        <v>103.0452</v>
      </c>
      <c r="K15" s="61">
        <v>99.9431</v>
      </c>
      <c r="L15" s="71"/>
      <c r="M15" s="71"/>
      <c r="N15" s="71"/>
      <c r="O15" s="71"/>
    </row>
    <row r="16" spans="1:15" ht="12.75">
      <c r="A16" s="37" t="s">
        <v>56</v>
      </c>
      <c r="B16" s="37"/>
      <c r="C16" s="37">
        <f>+C17+C18+C19</f>
        <v>603931.29</v>
      </c>
      <c r="D16" s="37">
        <v>724600.17</v>
      </c>
      <c r="E16" s="37">
        <v>805300</v>
      </c>
      <c r="F16" s="37">
        <v>831300</v>
      </c>
      <c r="G16" s="37">
        <v>830800</v>
      </c>
      <c r="H16" s="37">
        <f t="shared" si="0"/>
        <v>119.98056434532478</v>
      </c>
      <c r="I16" s="37">
        <f t="shared" si="1"/>
        <v>111.13715305918296</v>
      </c>
      <c r="J16" s="37">
        <v>103.2286</v>
      </c>
      <c r="K16" s="37">
        <v>99.9398</v>
      </c>
      <c r="L16" s="71"/>
      <c r="M16" s="71"/>
      <c r="N16" s="71"/>
      <c r="O16" s="71"/>
    </row>
    <row r="17" spans="1:15" s="5" customFormat="1" ht="12.75">
      <c r="A17" s="50" t="s">
        <v>57</v>
      </c>
      <c r="B17" s="50"/>
      <c r="C17" s="50">
        <v>569039.79</v>
      </c>
      <c r="D17" s="50">
        <v>706085.34</v>
      </c>
      <c r="E17" s="50">
        <v>771200</v>
      </c>
      <c r="F17" s="50">
        <v>797700</v>
      </c>
      <c r="G17" s="50">
        <v>797700</v>
      </c>
      <c r="H17" s="50">
        <f t="shared" si="0"/>
        <v>124.08364975672438</v>
      </c>
      <c r="I17" s="50">
        <f t="shared" si="1"/>
        <v>109.2219249304907</v>
      </c>
      <c r="J17" s="50">
        <v>103.4362</v>
      </c>
      <c r="K17" s="50">
        <v>100</v>
      </c>
      <c r="L17" s="72"/>
      <c r="M17" s="72"/>
      <c r="N17" s="72"/>
      <c r="O17" s="72"/>
    </row>
    <row r="18" spans="1:15" s="5" customFormat="1" ht="12.75">
      <c r="A18" s="50" t="s">
        <v>58</v>
      </c>
      <c r="B18" s="50"/>
      <c r="C18" s="50">
        <v>15105.96</v>
      </c>
      <c r="D18" s="50">
        <v>15926.74</v>
      </c>
      <c r="E18" s="50">
        <v>32300</v>
      </c>
      <c r="F18" s="50">
        <v>32300</v>
      </c>
      <c r="G18" s="50">
        <v>32300</v>
      </c>
      <c r="H18" s="50">
        <f t="shared" si="0"/>
        <v>105.43348453193309</v>
      </c>
      <c r="I18" s="50">
        <f t="shared" si="1"/>
        <v>202.80358692362657</v>
      </c>
      <c r="J18" s="50">
        <v>100</v>
      </c>
      <c r="K18" s="50">
        <v>100</v>
      </c>
      <c r="L18" s="72"/>
      <c r="M18" s="72"/>
      <c r="N18" s="72"/>
      <c r="O18" s="72"/>
    </row>
    <row r="19" spans="1:15" s="5" customFormat="1" ht="12.75">
      <c r="A19" s="50" t="s">
        <v>59</v>
      </c>
      <c r="B19" s="50"/>
      <c r="C19" s="50">
        <v>19785.54</v>
      </c>
      <c r="D19" s="50">
        <v>2588.09</v>
      </c>
      <c r="E19" s="50">
        <v>1800</v>
      </c>
      <c r="F19" s="50">
        <v>1300</v>
      </c>
      <c r="G19" s="50">
        <v>800</v>
      </c>
      <c r="H19" s="50">
        <f t="shared" si="0"/>
        <v>13.080714501600665</v>
      </c>
      <c r="I19" s="50">
        <f t="shared" si="1"/>
        <v>69.54935879355045</v>
      </c>
      <c r="J19" s="50">
        <v>72.2222</v>
      </c>
      <c r="K19" s="50">
        <v>61.5384</v>
      </c>
      <c r="L19" s="72"/>
      <c r="M19" s="72"/>
      <c r="N19" s="72"/>
      <c r="O19" s="72"/>
    </row>
    <row r="20" spans="1:15" ht="12.75">
      <c r="A20" s="37" t="s">
        <v>60</v>
      </c>
      <c r="B20" s="37"/>
      <c r="C20" s="37">
        <v>0</v>
      </c>
      <c r="D20" s="37">
        <v>0</v>
      </c>
      <c r="E20" s="37">
        <v>20000</v>
      </c>
      <c r="F20" s="37">
        <v>20000</v>
      </c>
      <c r="G20" s="37">
        <v>20000</v>
      </c>
      <c r="H20" s="37">
        <v>0</v>
      </c>
      <c r="I20" s="37">
        <v>0</v>
      </c>
      <c r="J20" s="37">
        <v>100</v>
      </c>
      <c r="K20" s="37">
        <v>100</v>
      </c>
      <c r="L20" s="71"/>
      <c r="M20" s="71"/>
      <c r="N20" s="71"/>
      <c r="O20" s="71"/>
    </row>
    <row r="21" spans="1:15" s="5" customFormat="1" ht="12.75">
      <c r="A21" s="50" t="s">
        <v>61</v>
      </c>
      <c r="B21" s="50"/>
      <c r="C21" s="50">
        <v>0</v>
      </c>
      <c r="D21" s="50">
        <v>0</v>
      </c>
      <c r="E21" s="50">
        <v>20000</v>
      </c>
      <c r="F21" s="50">
        <v>20000</v>
      </c>
      <c r="G21" s="50">
        <v>20000</v>
      </c>
      <c r="H21" s="50">
        <v>0</v>
      </c>
      <c r="I21" s="50">
        <v>0</v>
      </c>
      <c r="J21" s="50">
        <v>100</v>
      </c>
      <c r="K21" s="50">
        <v>100</v>
      </c>
      <c r="L21" s="72"/>
      <c r="M21" s="72"/>
      <c r="N21" s="72"/>
      <c r="O21" s="72"/>
    </row>
    <row r="22" spans="1:15" ht="12.75">
      <c r="A22" s="37" t="s">
        <v>64</v>
      </c>
      <c r="B22" s="37"/>
      <c r="C22" s="37">
        <v>0</v>
      </c>
      <c r="D22" s="37">
        <v>33180.7</v>
      </c>
      <c r="E22" s="37">
        <v>28500</v>
      </c>
      <c r="F22" s="37">
        <v>28500</v>
      </c>
      <c r="G22" s="37">
        <v>28500</v>
      </c>
      <c r="H22" s="37">
        <v>0</v>
      </c>
      <c r="I22" s="37">
        <f t="shared" si="1"/>
        <v>85.89330544563558</v>
      </c>
      <c r="J22" s="37">
        <v>100</v>
      </c>
      <c r="K22" s="37">
        <v>100</v>
      </c>
      <c r="L22" s="71"/>
      <c r="M22" s="71"/>
      <c r="N22" s="71"/>
      <c r="O22" s="71"/>
    </row>
    <row r="23" spans="1:15" s="5" customFormat="1" ht="12.75">
      <c r="A23" s="50" t="s">
        <v>65</v>
      </c>
      <c r="B23" s="50"/>
      <c r="C23" s="50">
        <v>0</v>
      </c>
      <c r="D23" s="50">
        <v>33180.7</v>
      </c>
      <c r="E23" s="50">
        <v>28500</v>
      </c>
      <c r="F23" s="50">
        <v>28500</v>
      </c>
      <c r="G23" s="50">
        <v>28500</v>
      </c>
      <c r="H23" s="50">
        <v>0</v>
      </c>
      <c r="I23" s="50">
        <f t="shared" si="1"/>
        <v>85.89330544563558</v>
      </c>
      <c r="J23" s="50">
        <v>100</v>
      </c>
      <c r="K23" s="50">
        <v>100</v>
      </c>
      <c r="L23" s="72"/>
      <c r="M23" s="72"/>
      <c r="N23" s="72"/>
      <c r="O23" s="72"/>
    </row>
    <row r="24" spans="1:15" ht="12.75">
      <c r="A24" s="60" t="s">
        <v>49</v>
      </c>
      <c r="B24" s="60"/>
      <c r="C24" s="61">
        <f>+C25+C28</f>
        <v>86386.56</v>
      </c>
      <c r="D24" s="61">
        <f>+D25+D28</f>
        <v>123034.04999999999</v>
      </c>
      <c r="E24" s="61">
        <v>118680</v>
      </c>
      <c r="F24" s="61">
        <v>118680</v>
      </c>
      <c r="G24" s="61">
        <v>122000</v>
      </c>
      <c r="H24" s="61">
        <f t="shared" si="0"/>
        <v>142.42267547174004</v>
      </c>
      <c r="I24" s="61">
        <f t="shared" si="1"/>
        <v>96.46110162186811</v>
      </c>
      <c r="J24" s="61">
        <v>100</v>
      </c>
      <c r="K24" s="61">
        <v>102.7974</v>
      </c>
      <c r="L24" s="71"/>
      <c r="M24" s="71"/>
      <c r="N24" s="71"/>
      <c r="O24" s="71"/>
    </row>
    <row r="25" spans="1:15" ht="12.75">
      <c r="A25" s="37" t="s">
        <v>56</v>
      </c>
      <c r="B25" s="37"/>
      <c r="C25" s="37">
        <f>+C26+C27</f>
        <v>81806.78</v>
      </c>
      <c r="D25" s="37">
        <v>115070.68</v>
      </c>
      <c r="E25" s="37">
        <v>112980</v>
      </c>
      <c r="F25" s="37">
        <v>112980</v>
      </c>
      <c r="G25" s="37">
        <v>116300</v>
      </c>
      <c r="H25" s="37">
        <f t="shared" si="0"/>
        <v>140.6615441898581</v>
      </c>
      <c r="I25" s="37">
        <f t="shared" si="1"/>
        <v>98.18313405291427</v>
      </c>
      <c r="J25" s="37">
        <v>100</v>
      </c>
      <c r="K25" s="37">
        <v>102.9385</v>
      </c>
      <c r="L25" s="71"/>
      <c r="M25" s="71"/>
      <c r="N25" s="71"/>
      <c r="O25" s="71"/>
    </row>
    <row r="26" spans="1:15" s="5" customFormat="1" ht="12.75">
      <c r="A26" s="50" t="s">
        <v>57</v>
      </c>
      <c r="B26" s="50"/>
      <c r="C26" s="50">
        <v>30326.99</v>
      </c>
      <c r="D26" s="50">
        <v>53089.12</v>
      </c>
      <c r="E26" s="50">
        <v>51330</v>
      </c>
      <c r="F26" s="50">
        <v>51330</v>
      </c>
      <c r="G26" s="50">
        <v>51330</v>
      </c>
      <c r="H26" s="50">
        <f t="shared" si="0"/>
        <v>175.05568472176105</v>
      </c>
      <c r="I26" s="50">
        <f t="shared" si="1"/>
        <v>96.68647737992266</v>
      </c>
      <c r="J26" s="50">
        <v>100</v>
      </c>
      <c r="K26" s="50">
        <v>100</v>
      </c>
      <c r="L26" s="72"/>
      <c r="M26" s="72"/>
      <c r="N26" s="72"/>
      <c r="O26" s="72"/>
    </row>
    <row r="27" spans="1:15" s="5" customFormat="1" ht="12.75">
      <c r="A27" s="50" t="s">
        <v>58</v>
      </c>
      <c r="B27" s="50"/>
      <c r="C27" s="50">
        <v>51479.79</v>
      </c>
      <c r="D27" s="50">
        <v>61981.56</v>
      </c>
      <c r="E27" s="50">
        <v>61650</v>
      </c>
      <c r="F27" s="50">
        <v>61650</v>
      </c>
      <c r="G27" s="50">
        <v>64970</v>
      </c>
      <c r="H27" s="50">
        <f t="shared" si="0"/>
        <v>120.39979184064269</v>
      </c>
      <c r="I27" s="50">
        <f t="shared" si="1"/>
        <v>99.46506670693671</v>
      </c>
      <c r="J27" s="50">
        <v>100</v>
      </c>
      <c r="K27" s="50">
        <v>105.3852</v>
      </c>
      <c r="L27" s="72"/>
      <c r="M27" s="72"/>
      <c r="N27" s="72"/>
      <c r="O27" s="72"/>
    </row>
    <row r="28" spans="1:15" ht="12.75">
      <c r="A28" s="37" t="s">
        <v>60</v>
      </c>
      <c r="B28" s="37"/>
      <c r="C28" s="37">
        <v>4579.78</v>
      </c>
      <c r="D28" s="37">
        <v>7963.37</v>
      </c>
      <c r="E28" s="37">
        <v>5700</v>
      </c>
      <c r="F28" s="37">
        <v>5700</v>
      </c>
      <c r="G28" s="37">
        <v>5700</v>
      </c>
      <c r="H28" s="37">
        <f t="shared" si="0"/>
        <v>173.88105978889817</v>
      </c>
      <c r="I28" s="37">
        <f t="shared" si="1"/>
        <v>71.57773656127996</v>
      </c>
      <c r="J28" s="37">
        <v>100</v>
      </c>
      <c r="K28" s="37">
        <v>100</v>
      </c>
      <c r="L28" s="71"/>
      <c r="M28" s="71"/>
      <c r="N28" s="71"/>
      <c r="O28" s="71"/>
    </row>
    <row r="29" spans="1:15" s="5" customFormat="1" ht="12.75">
      <c r="A29" s="50" t="s">
        <v>61</v>
      </c>
      <c r="B29" s="50"/>
      <c r="C29" s="50">
        <v>4579.78</v>
      </c>
      <c r="D29" s="50">
        <v>7963.37</v>
      </c>
      <c r="E29" s="50">
        <v>5700</v>
      </c>
      <c r="F29" s="50">
        <v>5700</v>
      </c>
      <c r="G29" s="50">
        <v>5700</v>
      </c>
      <c r="H29" s="50">
        <f t="shared" si="0"/>
        <v>173.88105978889817</v>
      </c>
      <c r="I29" s="50">
        <f t="shared" si="1"/>
        <v>71.57773656127996</v>
      </c>
      <c r="J29" s="50">
        <v>100</v>
      </c>
      <c r="K29" s="50">
        <v>100</v>
      </c>
      <c r="L29" s="72"/>
      <c r="M29" s="72"/>
      <c r="N29" s="72"/>
      <c r="O29" s="72"/>
    </row>
    <row r="30" spans="1:15" ht="12.75">
      <c r="A30" s="60" t="s">
        <v>50</v>
      </c>
      <c r="B30" s="60"/>
      <c r="C30" s="61">
        <f>+C31+C34</f>
        <v>142789.21000000002</v>
      </c>
      <c r="D30" s="61">
        <f>+D31+D34</f>
        <v>179175.8</v>
      </c>
      <c r="E30" s="61">
        <v>179550</v>
      </c>
      <c r="F30" s="61">
        <v>179550</v>
      </c>
      <c r="G30" s="61">
        <v>179550</v>
      </c>
      <c r="H30" s="61">
        <f t="shared" si="0"/>
        <v>125.48273080297872</v>
      </c>
      <c r="I30" s="61">
        <f t="shared" si="1"/>
        <v>100.20884516770681</v>
      </c>
      <c r="J30" s="61">
        <v>100</v>
      </c>
      <c r="K30" s="61">
        <v>100</v>
      </c>
      <c r="L30" s="71"/>
      <c r="M30" s="71"/>
      <c r="N30" s="71"/>
      <c r="O30" s="71"/>
    </row>
    <row r="31" spans="1:15" ht="12.75">
      <c r="A31" s="37" t="s">
        <v>56</v>
      </c>
      <c r="B31" s="37"/>
      <c r="C31" s="37">
        <f>+C32+C33</f>
        <v>141195.61000000002</v>
      </c>
      <c r="D31" s="37">
        <v>173468.72</v>
      </c>
      <c r="E31" s="37">
        <v>171150</v>
      </c>
      <c r="F31" s="37">
        <v>171150</v>
      </c>
      <c r="G31" s="37">
        <v>171150</v>
      </c>
      <c r="H31" s="37">
        <f t="shared" si="0"/>
        <v>122.85702083797081</v>
      </c>
      <c r="I31" s="37">
        <f t="shared" si="1"/>
        <v>98.66332097221908</v>
      </c>
      <c r="J31" s="37">
        <v>100</v>
      </c>
      <c r="K31" s="37">
        <v>100</v>
      </c>
      <c r="L31" s="71"/>
      <c r="M31" s="71"/>
      <c r="N31" s="71"/>
      <c r="O31" s="71"/>
    </row>
    <row r="32" spans="1:15" s="5" customFormat="1" ht="12.75">
      <c r="A32" s="50" t="s">
        <v>58</v>
      </c>
      <c r="B32" s="50"/>
      <c r="C32" s="50">
        <v>139816.6</v>
      </c>
      <c r="D32" s="50">
        <v>172075.13</v>
      </c>
      <c r="E32" s="50">
        <v>169200</v>
      </c>
      <c r="F32" s="50">
        <v>169200</v>
      </c>
      <c r="G32" s="50">
        <v>169200</v>
      </c>
      <c r="H32" s="50">
        <f t="shared" si="0"/>
        <v>123.07203150412755</v>
      </c>
      <c r="I32" s="50">
        <f t="shared" si="1"/>
        <v>98.32914262508476</v>
      </c>
      <c r="J32" s="50">
        <v>100</v>
      </c>
      <c r="K32" s="50">
        <v>100</v>
      </c>
      <c r="L32" s="72"/>
      <c r="M32" s="72"/>
      <c r="N32" s="72"/>
      <c r="O32" s="72"/>
    </row>
    <row r="33" spans="1:11" s="5" customFormat="1" ht="12.75">
      <c r="A33" s="50" t="s">
        <v>59</v>
      </c>
      <c r="B33" s="50"/>
      <c r="C33" s="50">
        <v>1379.01</v>
      </c>
      <c r="D33" s="50">
        <v>1393.59</v>
      </c>
      <c r="E33" s="50">
        <v>1950</v>
      </c>
      <c r="F33" s="50">
        <v>1950</v>
      </c>
      <c r="G33" s="50">
        <v>1950</v>
      </c>
      <c r="H33" s="50">
        <f t="shared" si="0"/>
        <v>101.0572802227685</v>
      </c>
      <c r="I33" s="50">
        <f t="shared" si="1"/>
        <v>139.92637719845865</v>
      </c>
      <c r="J33" s="50">
        <v>100</v>
      </c>
      <c r="K33" s="50">
        <v>100</v>
      </c>
    </row>
    <row r="34" spans="1:11" ht="12.75">
      <c r="A34" s="37" t="s">
        <v>60</v>
      </c>
      <c r="B34" s="37"/>
      <c r="C34" s="37">
        <f>+C35</f>
        <v>1593.6</v>
      </c>
      <c r="D34" s="37">
        <v>5707.08</v>
      </c>
      <c r="E34" s="37">
        <v>8400</v>
      </c>
      <c r="F34" s="37">
        <v>8400</v>
      </c>
      <c r="G34" s="37">
        <v>8400</v>
      </c>
      <c r="H34" s="37">
        <f t="shared" si="0"/>
        <v>358.125</v>
      </c>
      <c r="I34" s="37">
        <f t="shared" si="1"/>
        <v>147.18560104291512</v>
      </c>
      <c r="J34" s="37">
        <v>100</v>
      </c>
      <c r="K34" s="37">
        <v>100</v>
      </c>
    </row>
    <row r="35" spans="1:11" s="5" customFormat="1" ht="12.75">
      <c r="A35" s="50" t="s">
        <v>61</v>
      </c>
      <c r="B35" s="50"/>
      <c r="C35" s="50">
        <v>1593.6</v>
      </c>
      <c r="D35" s="50">
        <v>5707.08</v>
      </c>
      <c r="E35" s="50">
        <v>8400</v>
      </c>
      <c r="F35" s="50">
        <v>8400</v>
      </c>
      <c r="G35" s="50">
        <v>8400</v>
      </c>
      <c r="H35" s="50">
        <f t="shared" si="0"/>
        <v>358.125</v>
      </c>
      <c r="I35" s="50">
        <f t="shared" si="1"/>
        <v>147.18560104291512</v>
      </c>
      <c r="J35" s="50">
        <v>100</v>
      </c>
      <c r="K35" s="50">
        <v>100</v>
      </c>
    </row>
    <row r="36" spans="1:11" ht="12.75">
      <c r="A36" s="60" t="s">
        <v>47</v>
      </c>
      <c r="B36" s="60"/>
      <c r="C36" s="61">
        <f>+C37+C39+C41</f>
        <v>1061177.33</v>
      </c>
      <c r="D36" s="61">
        <f>+D37+D39+D41</f>
        <v>17253.96</v>
      </c>
      <c r="E36" s="61">
        <v>16000</v>
      </c>
      <c r="F36" s="61">
        <v>16000</v>
      </c>
      <c r="G36" s="61">
        <v>16000</v>
      </c>
      <c r="H36" s="61">
        <f t="shared" si="0"/>
        <v>1.6259261776728682</v>
      </c>
      <c r="I36" s="61">
        <f t="shared" si="1"/>
        <v>92.73233506974631</v>
      </c>
      <c r="J36" s="61">
        <v>100</v>
      </c>
      <c r="K36" s="61">
        <v>100</v>
      </c>
    </row>
    <row r="37" spans="1:11" ht="12.75">
      <c r="A37" s="37" t="s">
        <v>56</v>
      </c>
      <c r="B37" s="37"/>
      <c r="C37" s="37">
        <f>+C38</f>
        <v>13632.62</v>
      </c>
      <c r="D37" s="37">
        <v>17253.96</v>
      </c>
      <c r="E37" s="37">
        <v>12900</v>
      </c>
      <c r="F37" s="37">
        <v>12900</v>
      </c>
      <c r="G37" s="37">
        <v>12900</v>
      </c>
      <c r="H37" s="37">
        <f t="shared" si="0"/>
        <v>126.56378597804382</v>
      </c>
      <c r="I37" s="37">
        <f t="shared" si="1"/>
        <v>74.76544514998297</v>
      </c>
      <c r="J37" s="37">
        <v>100</v>
      </c>
      <c r="K37" s="37">
        <v>100</v>
      </c>
    </row>
    <row r="38" spans="1:11" s="5" customFormat="1" ht="12.75">
      <c r="A38" s="50" t="s">
        <v>58</v>
      </c>
      <c r="B38" s="50"/>
      <c r="C38" s="50">
        <v>13632.62</v>
      </c>
      <c r="D38" s="50">
        <v>17253.96</v>
      </c>
      <c r="E38" s="50">
        <v>12900</v>
      </c>
      <c r="F38" s="50">
        <v>12900</v>
      </c>
      <c r="G38" s="50">
        <v>12900</v>
      </c>
      <c r="H38" s="50">
        <f t="shared" si="0"/>
        <v>126.56378597804382</v>
      </c>
      <c r="I38" s="50">
        <f t="shared" si="1"/>
        <v>74.76544514998297</v>
      </c>
      <c r="J38" s="50">
        <v>100</v>
      </c>
      <c r="K38" s="50">
        <v>100</v>
      </c>
    </row>
    <row r="39" spans="1:11" ht="12.75">
      <c r="A39" s="37" t="s">
        <v>60</v>
      </c>
      <c r="B39" s="37"/>
      <c r="C39" s="37">
        <v>0</v>
      </c>
      <c r="D39" s="37">
        <v>0</v>
      </c>
      <c r="E39" s="37">
        <v>3100</v>
      </c>
      <c r="F39" s="37">
        <v>3100</v>
      </c>
      <c r="G39" s="37">
        <v>3100</v>
      </c>
      <c r="H39" s="37">
        <v>0</v>
      </c>
      <c r="I39" s="37">
        <v>0</v>
      </c>
      <c r="J39" s="37">
        <v>100</v>
      </c>
      <c r="K39" s="37">
        <v>100</v>
      </c>
    </row>
    <row r="40" spans="1:11" s="5" customFormat="1" ht="12.75">
      <c r="A40" s="50" t="s">
        <v>61</v>
      </c>
      <c r="B40" s="50"/>
      <c r="C40" s="50">
        <v>0</v>
      </c>
      <c r="D40" s="50">
        <v>0</v>
      </c>
      <c r="E40" s="50">
        <v>3100</v>
      </c>
      <c r="F40" s="50">
        <v>3100</v>
      </c>
      <c r="G40" s="50">
        <v>3100</v>
      </c>
      <c r="H40" s="50">
        <v>0</v>
      </c>
      <c r="I40" s="50">
        <v>0</v>
      </c>
      <c r="J40" s="50">
        <v>100</v>
      </c>
      <c r="K40" s="50">
        <v>100</v>
      </c>
    </row>
    <row r="41" spans="1:11" ht="12.75">
      <c r="A41" s="37" t="s">
        <v>64</v>
      </c>
      <c r="B41" s="37"/>
      <c r="C41" s="37">
        <f>+C42</f>
        <v>1047544.71</v>
      </c>
      <c r="D41" s="37">
        <v>0</v>
      </c>
      <c r="E41" s="37">
        <v>0</v>
      </c>
      <c r="F41" s="37">
        <v>0</v>
      </c>
      <c r="G41" s="37">
        <v>0</v>
      </c>
      <c r="H41" s="37">
        <f t="shared" si="0"/>
        <v>0</v>
      </c>
      <c r="I41" s="37">
        <v>0</v>
      </c>
      <c r="J41" s="37">
        <v>0</v>
      </c>
      <c r="K41" s="37">
        <v>0</v>
      </c>
    </row>
    <row r="42" spans="1:11" s="5" customFormat="1" ht="12.75">
      <c r="A42" s="50" t="s">
        <v>65</v>
      </c>
      <c r="B42" s="50"/>
      <c r="C42" s="50">
        <v>1047544.71</v>
      </c>
      <c r="D42" s="50">
        <v>0</v>
      </c>
      <c r="E42" s="50">
        <v>0</v>
      </c>
      <c r="F42" s="50">
        <v>0</v>
      </c>
      <c r="G42" s="50">
        <v>0</v>
      </c>
      <c r="H42" s="50">
        <f t="shared" si="0"/>
        <v>0</v>
      </c>
      <c r="I42" s="50">
        <v>0</v>
      </c>
      <c r="J42" s="50">
        <v>0</v>
      </c>
      <c r="K42" s="50">
        <v>0</v>
      </c>
    </row>
    <row r="43" spans="1:11" ht="12.75">
      <c r="A43" s="60" t="s">
        <v>52</v>
      </c>
      <c r="B43" s="60"/>
      <c r="C43" s="61">
        <v>3869.37</v>
      </c>
      <c r="D43" s="61">
        <v>31853.48</v>
      </c>
      <c r="E43" s="61">
        <v>5500</v>
      </c>
      <c r="F43" s="61">
        <v>5500</v>
      </c>
      <c r="G43" s="61">
        <v>5500</v>
      </c>
      <c r="H43" s="61">
        <f t="shared" si="0"/>
        <v>823.2213512794071</v>
      </c>
      <c r="I43" s="61">
        <f t="shared" si="1"/>
        <v>17.266559258203497</v>
      </c>
      <c r="J43" s="61">
        <v>100</v>
      </c>
      <c r="K43" s="61">
        <v>100</v>
      </c>
    </row>
    <row r="44" spans="1:11" ht="12.75">
      <c r="A44" s="37" t="s">
        <v>56</v>
      </c>
      <c r="B44" s="37"/>
      <c r="C44" s="37">
        <v>3869.37</v>
      </c>
      <c r="D44" s="37">
        <v>31853.48</v>
      </c>
      <c r="E44" s="37">
        <v>5500</v>
      </c>
      <c r="F44" s="37">
        <v>5500</v>
      </c>
      <c r="G44" s="37">
        <v>5500</v>
      </c>
      <c r="H44" s="37">
        <f t="shared" si="0"/>
        <v>823.2213512794071</v>
      </c>
      <c r="I44" s="37">
        <f t="shared" si="1"/>
        <v>17.266559258203497</v>
      </c>
      <c r="J44" s="37">
        <v>100</v>
      </c>
      <c r="K44" s="37">
        <v>100</v>
      </c>
    </row>
    <row r="45" spans="1:11" s="5" customFormat="1" ht="12.75">
      <c r="A45" s="50" t="s">
        <v>58</v>
      </c>
      <c r="B45" s="50"/>
      <c r="C45" s="50">
        <v>3869.37</v>
      </c>
      <c r="D45" s="50">
        <v>31853.48</v>
      </c>
      <c r="E45" s="50">
        <v>5500</v>
      </c>
      <c r="F45" s="50">
        <v>5500</v>
      </c>
      <c r="G45" s="50">
        <v>5500</v>
      </c>
      <c r="H45" s="50">
        <f t="shared" si="0"/>
        <v>823.2213512794071</v>
      </c>
      <c r="I45" s="50">
        <f t="shared" si="1"/>
        <v>17.266559258203497</v>
      </c>
      <c r="J45" s="50">
        <v>100</v>
      </c>
      <c r="K45" s="50">
        <v>100</v>
      </c>
    </row>
    <row r="46" spans="1:11" ht="12.75">
      <c r="A46" s="58" t="s">
        <v>68</v>
      </c>
      <c r="B46" s="58"/>
      <c r="C46" s="59">
        <f>+C47</f>
        <v>1592.67</v>
      </c>
      <c r="D46" s="59">
        <f>+D47</f>
        <v>1592.67</v>
      </c>
      <c r="E46" s="59">
        <v>1600</v>
      </c>
      <c r="F46" s="59">
        <v>1600</v>
      </c>
      <c r="G46" s="59">
        <v>1600</v>
      </c>
      <c r="H46" s="59">
        <f t="shared" si="0"/>
        <v>100</v>
      </c>
      <c r="I46" s="59">
        <f t="shared" si="1"/>
        <v>100.46023344446746</v>
      </c>
      <c r="J46" s="59">
        <v>100</v>
      </c>
      <c r="K46" s="59">
        <v>100</v>
      </c>
    </row>
    <row r="47" spans="1:11" ht="12.75">
      <c r="A47" s="60" t="s">
        <v>54</v>
      </c>
      <c r="B47" s="60"/>
      <c r="C47" s="61">
        <f>+C48</f>
        <v>1592.67</v>
      </c>
      <c r="D47" s="61">
        <v>1592.67</v>
      </c>
      <c r="E47" s="61">
        <v>1600</v>
      </c>
      <c r="F47" s="61">
        <v>1600</v>
      </c>
      <c r="G47" s="61">
        <v>1600</v>
      </c>
      <c r="H47" s="61">
        <f t="shared" si="0"/>
        <v>100</v>
      </c>
      <c r="I47" s="61">
        <f t="shared" si="1"/>
        <v>100.46023344446746</v>
      </c>
      <c r="J47" s="61">
        <v>100</v>
      </c>
      <c r="K47" s="61">
        <v>100</v>
      </c>
    </row>
    <row r="48" spans="1:11" ht="12.75">
      <c r="A48" s="37" t="s">
        <v>56</v>
      </c>
      <c r="B48" s="37"/>
      <c r="C48" s="37">
        <f>+C49</f>
        <v>1592.67</v>
      </c>
      <c r="D48" s="37">
        <v>1592.67</v>
      </c>
      <c r="E48" s="37">
        <v>1600</v>
      </c>
      <c r="F48" s="37">
        <v>1600</v>
      </c>
      <c r="G48" s="37">
        <v>1600</v>
      </c>
      <c r="H48" s="37">
        <f t="shared" si="0"/>
        <v>100</v>
      </c>
      <c r="I48" s="37">
        <f t="shared" si="1"/>
        <v>100.46023344446746</v>
      </c>
      <c r="J48" s="37">
        <v>100</v>
      </c>
      <c r="K48" s="37">
        <v>100</v>
      </c>
    </row>
    <row r="49" spans="1:11" s="5" customFormat="1" ht="12.75">
      <c r="A49" s="50" t="s">
        <v>58</v>
      </c>
      <c r="B49" s="50"/>
      <c r="C49" s="50">
        <v>1592.67</v>
      </c>
      <c r="D49" s="50">
        <v>1592.67</v>
      </c>
      <c r="E49" s="50">
        <v>1600</v>
      </c>
      <c r="F49" s="50">
        <v>1600</v>
      </c>
      <c r="G49" s="50">
        <v>1600</v>
      </c>
      <c r="H49" s="50">
        <f t="shared" si="0"/>
        <v>100</v>
      </c>
      <c r="I49" s="50">
        <f t="shared" si="1"/>
        <v>100.46023344446746</v>
      </c>
      <c r="J49" s="50">
        <v>100</v>
      </c>
      <c r="K49" s="50">
        <v>100</v>
      </c>
    </row>
  </sheetData>
  <sheetProtection/>
  <mergeCells count="5">
    <mergeCell ref="A10:B10"/>
    <mergeCell ref="A4:K4"/>
    <mergeCell ref="A1:B1"/>
    <mergeCell ref="A2:B2"/>
    <mergeCell ref="A6:B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E_2017</cp:lastModifiedBy>
  <cp:lastPrinted>2022-11-09T11:15:29Z</cp:lastPrinted>
  <dcterms:modified xsi:type="dcterms:W3CDTF">2022-11-09T11:16:50Z</dcterms:modified>
  <cp:category/>
  <cp:version/>
  <cp:contentType/>
  <cp:contentStatus/>
</cp:coreProperties>
</file>